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김동환\김동환(통합영농공사, 총무 관련)\공사관련\통합영농지원센터 관련\2단계\2단계 건축 등 계약관련\공사 별도계약\콩선별장 비가림 공사\입찰\건축\"/>
    </mc:Choice>
  </mc:AlternateContent>
  <bookViews>
    <workbookView xWindow="0" yWindow="0" windowWidth="28800" windowHeight="12255"/>
  </bookViews>
  <sheets>
    <sheet name="내역서" sheetId="1" r:id="rId1"/>
  </sheets>
  <externalReferences>
    <externalReference r:id="rId2"/>
  </externalReferences>
  <definedNames>
    <definedName name="_xlnm.Print_Area" localSheetId="0">내역서!$A$1:$M$354</definedName>
    <definedName name="_xlnm.Print_Titles" localSheetId="0">내역서!$1:$4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54" i="1" l="1"/>
  <c r="AR354" i="1"/>
  <c r="AQ354" i="1"/>
  <c r="AJ354" i="1"/>
  <c r="AD354" i="1"/>
  <c r="T354" i="1"/>
  <c r="J354" i="1"/>
  <c r="H354" i="1"/>
  <c r="F354" i="1"/>
  <c r="L354" i="1" s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O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O333" i="1"/>
  <c r="AP332" i="1"/>
  <c r="AO332" i="1"/>
  <c r="AN332" i="1"/>
  <c r="AM332" i="1"/>
  <c r="AL332" i="1"/>
  <c r="AK332" i="1"/>
  <c r="AJ332" i="1"/>
  <c r="AI332" i="1"/>
  <c r="AI354" i="1" s="1"/>
  <c r="AH332" i="1"/>
  <c r="AH354" i="1" s="1"/>
  <c r="AG332" i="1"/>
  <c r="AG354" i="1" s="1"/>
  <c r="AF332" i="1"/>
  <c r="AF354" i="1" s="1"/>
  <c r="AE332" i="1"/>
  <c r="AE354" i="1" s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S354" i="1" s="1"/>
  <c r="R332" i="1"/>
  <c r="R354" i="1" s="1"/>
  <c r="O332" i="1"/>
  <c r="AP331" i="1"/>
  <c r="AP354" i="1" s="1"/>
  <c r="AO331" i="1"/>
  <c r="AO354" i="1" s="1"/>
  <c r="AN331" i="1"/>
  <c r="AN354" i="1" s="1"/>
  <c r="AM331" i="1"/>
  <c r="AM354" i="1" s="1"/>
  <c r="AL331" i="1"/>
  <c r="AL354" i="1" s="1"/>
  <c r="AK331" i="1"/>
  <c r="AK354" i="1" s="1"/>
  <c r="AJ331" i="1"/>
  <c r="AI331" i="1"/>
  <c r="AH331" i="1"/>
  <c r="AG331" i="1"/>
  <c r="AF331" i="1"/>
  <c r="AE331" i="1"/>
  <c r="AD331" i="1"/>
  <c r="AC331" i="1"/>
  <c r="AC354" i="1" s="1"/>
  <c r="AB331" i="1"/>
  <c r="AB354" i="1" s="1"/>
  <c r="AA331" i="1"/>
  <c r="AA354" i="1" s="1"/>
  <c r="Z331" i="1"/>
  <c r="Z354" i="1" s="1"/>
  <c r="Y331" i="1"/>
  <c r="Y354" i="1" s="1"/>
  <c r="X331" i="1"/>
  <c r="X354" i="1" s="1"/>
  <c r="W331" i="1"/>
  <c r="W354" i="1" s="1"/>
  <c r="V331" i="1"/>
  <c r="V354" i="1" s="1"/>
  <c r="U331" i="1"/>
  <c r="U354" i="1" s="1"/>
  <c r="T331" i="1"/>
  <c r="S331" i="1"/>
  <c r="R331" i="1"/>
  <c r="O331" i="1"/>
  <c r="AS329" i="1"/>
  <c r="AR329" i="1"/>
  <c r="AQ329" i="1"/>
  <c r="AL329" i="1"/>
  <c r="V329" i="1"/>
  <c r="J329" i="1"/>
  <c r="H329" i="1"/>
  <c r="F329" i="1"/>
  <c r="L329" i="1" s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O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O313" i="1"/>
  <c r="AP312" i="1"/>
  <c r="AO312" i="1"/>
  <c r="AN312" i="1"/>
  <c r="AN329" i="1" s="1"/>
  <c r="AM312" i="1"/>
  <c r="AM329" i="1" s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X329" i="1" s="1"/>
  <c r="W312" i="1"/>
  <c r="W329" i="1" s="1"/>
  <c r="V312" i="1"/>
  <c r="U312" i="1"/>
  <c r="T312" i="1"/>
  <c r="S312" i="1"/>
  <c r="R312" i="1"/>
  <c r="O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O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B329" i="1" s="1"/>
  <c r="AA310" i="1"/>
  <c r="Z310" i="1"/>
  <c r="Y310" i="1"/>
  <c r="X310" i="1"/>
  <c r="W310" i="1"/>
  <c r="V310" i="1"/>
  <c r="U310" i="1"/>
  <c r="T310" i="1"/>
  <c r="S310" i="1"/>
  <c r="R310" i="1"/>
  <c r="O310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O309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O308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O307" i="1"/>
  <c r="AP306" i="1"/>
  <c r="AP329" i="1" s="1"/>
  <c r="AO306" i="1"/>
  <c r="AO329" i="1" s="1"/>
  <c r="AN306" i="1"/>
  <c r="AM306" i="1"/>
  <c r="AL306" i="1"/>
  <c r="AK306" i="1"/>
  <c r="AK329" i="1" s="1"/>
  <c r="AJ306" i="1"/>
  <c r="AJ329" i="1" s="1"/>
  <c r="AI306" i="1"/>
  <c r="AI329" i="1" s="1"/>
  <c r="AH306" i="1"/>
  <c r="AH329" i="1" s="1"/>
  <c r="AG306" i="1"/>
  <c r="AG329" i="1" s="1"/>
  <c r="AF306" i="1"/>
  <c r="AF329" i="1" s="1"/>
  <c r="AE306" i="1"/>
  <c r="AE329" i="1" s="1"/>
  <c r="AD306" i="1"/>
  <c r="AD329" i="1" s="1"/>
  <c r="AC306" i="1"/>
  <c r="AC329" i="1" s="1"/>
  <c r="AB306" i="1"/>
  <c r="AA306" i="1"/>
  <c r="AA329" i="1" s="1"/>
  <c r="Z306" i="1"/>
  <c r="Z329" i="1" s="1"/>
  <c r="Y306" i="1"/>
  <c r="Y329" i="1" s="1"/>
  <c r="X306" i="1"/>
  <c r="W306" i="1"/>
  <c r="V306" i="1"/>
  <c r="U306" i="1"/>
  <c r="U329" i="1" s="1"/>
  <c r="T306" i="1"/>
  <c r="T329" i="1" s="1"/>
  <c r="S306" i="1"/>
  <c r="S329" i="1" s="1"/>
  <c r="R306" i="1"/>
  <c r="R329" i="1" s="1"/>
  <c r="O306" i="1"/>
  <c r="AS304" i="1"/>
  <c r="AR304" i="1"/>
  <c r="AQ304" i="1"/>
  <c r="AF304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O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O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O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O288" i="1"/>
  <c r="AP287" i="1"/>
  <c r="AO287" i="1"/>
  <c r="AN287" i="1"/>
  <c r="AM287" i="1"/>
  <c r="AL287" i="1"/>
  <c r="AK287" i="1"/>
  <c r="AJ287" i="1"/>
  <c r="AI287" i="1"/>
  <c r="AH287" i="1"/>
  <c r="AH304" i="1" s="1"/>
  <c r="AG287" i="1"/>
  <c r="AG304" i="1" s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R304" i="1" s="1"/>
  <c r="O287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O286" i="1"/>
  <c r="AP285" i="1"/>
  <c r="AO285" i="1"/>
  <c r="AN285" i="1"/>
  <c r="AM285" i="1"/>
  <c r="AL285" i="1"/>
  <c r="AL304" i="1" s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V304" i="1" s="1"/>
  <c r="U285" i="1"/>
  <c r="T285" i="1"/>
  <c r="S285" i="1"/>
  <c r="R285" i="1"/>
  <c r="O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O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O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O282" i="1"/>
  <c r="AP281" i="1"/>
  <c r="AP304" i="1" s="1"/>
  <c r="AO281" i="1"/>
  <c r="AO304" i="1" s="1"/>
  <c r="AN281" i="1"/>
  <c r="AN304" i="1" s="1"/>
  <c r="AM281" i="1"/>
  <c r="AM304" i="1" s="1"/>
  <c r="AL281" i="1"/>
  <c r="AK281" i="1"/>
  <c r="AK304" i="1" s="1"/>
  <c r="AJ281" i="1"/>
  <c r="AJ304" i="1" s="1"/>
  <c r="AI281" i="1"/>
  <c r="AI304" i="1" s="1"/>
  <c r="AH281" i="1"/>
  <c r="AG281" i="1"/>
  <c r="AF281" i="1"/>
  <c r="AE281" i="1"/>
  <c r="AE304" i="1" s="1"/>
  <c r="AD281" i="1"/>
  <c r="AD304" i="1" s="1"/>
  <c r="AC281" i="1"/>
  <c r="AC304" i="1" s="1"/>
  <c r="AB281" i="1"/>
  <c r="AB304" i="1" s="1"/>
  <c r="AA281" i="1"/>
  <c r="AA304" i="1" s="1"/>
  <c r="Z281" i="1"/>
  <c r="Z304" i="1" s="1"/>
  <c r="Y281" i="1"/>
  <c r="Y304" i="1" s="1"/>
  <c r="X281" i="1"/>
  <c r="X304" i="1" s="1"/>
  <c r="W281" i="1"/>
  <c r="W304" i="1" s="1"/>
  <c r="V281" i="1"/>
  <c r="U281" i="1"/>
  <c r="U304" i="1" s="1"/>
  <c r="T281" i="1"/>
  <c r="T304" i="1" s="1"/>
  <c r="S281" i="1"/>
  <c r="S304" i="1" s="1"/>
  <c r="R281" i="1"/>
  <c r="O281" i="1"/>
  <c r="AS279" i="1"/>
  <c r="AR279" i="1"/>
  <c r="AQ279" i="1"/>
  <c r="AP279" i="1"/>
  <c r="AF279" i="1"/>
  <c r="Z279" i="1"/>
  <c r="J279" i="1"/>
  <c r="L279" i="1" s="1"/>
  <c r="H279" i="1"/>
  <c r="F27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O258" i="1"/>
  <c r="AP257" i="1"/>
  <c r="AO257" i="1"/>
  <c r="AN257" i="1"/>
  <c r="AM257" i="1"/>
  <c r="AL257" i="1"/>
  <c r="AK257" i="1"/>
  <c r="AJ257" i="1"/>
  <c r="AI257" i="1"/>
  <c r="AI279" i="1" s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S279" i="1" s="1"/>
  <c r="R257" i="1"/>
  <c r="O257" i="1"/>
  <c r="AP256" i="1"/>
  <c r="AO256" i="1"/>
  <c r="AO279" i="1" s="1"/>
  <c r="AN256" i="1"/>
  <c r="AN279" i="1" s="1"/>
  <c r="AM256" i="1"/>
  <c r="AM279" i="1" s="1"/>
  <c r="AL256" i="1"/>
  <c r="AL279" i="1" s="1"/>
  <c r="AK256" i="1"/>
  <c r="AK279" i="1" s="1"/>
  <c r="AJ256" i="1"/>
  <c r="AJ279" i="1" s="1"/>
  <c r="AI256" i="1"/>
  <c r="AH256" i="1"/>
  <c r="AH279" i="1" s="1"/>
  <c r="AG256" i="1"/>
  <c r="AG279" i="1" s="1"/>
  <c r="AF256" i="1"/>
  <c r="AE256" i="1"/>
  <c r="AE279" i="1" s="1"/>
  <c r="AD256" i="1"/>
  <c r="AD279" i="1" s="1"/>
  <c r="AC256" i="1"/>
  <c r="AC279" i="1" s="1"/>
  <c r="AB256" i="1"/>
  <c r="AB279" i="1" s="1"/>
  <c r="AA256" i="1"/>
  <c r="AA279" i="1" s="1"/>
  <c r="Z256" i="1"/>
  <c r="Y256" i="1"/>
  <c r="Y279" i="1" s="1"/>
  <c r="X256" i="1"/>
  <c r="X279" i="1" s="1"/>
  <c r="W256" i="1"/>
  <c r="W279" i="1" s="1"/>
  <c r="V256" i="1"/>
  <c r="V279" i="1" s="1"/>
  <c r="U256" i="1"/>
  <c r="U279" i="1" s="1"/>
  <c r="T256" i="1"/>
  <c r="T279" i="1" s="1"/>
  <c r="S256" i="1"/>
  <c r="R256" i="1"/>
  <c r="R279" i="1" s="1"/>
  <c r="O256" i="1"/>
  <c r="AS254" i="1"/>
  <c r="AR254" i="1"/>
  <c r="AQ254" i="1"/>
  <c r="AN254" i="1"/>
  <c r="X254" i="1"/>
  <c r="J254" i="1"/>
  <c r="H254" i="1"/>
  <c r="F254" i="1"/>
  <c r="L254" i="1" s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O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O238" i="1"/>
  <c r="AP237" i="1"/>
  <c r="AP254" i="1" s="1"/>
  <c r="AO237" i="1"/>
  <c r="AO254" i="1" s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Z254" i="1" s="1"/>
  <c r="Y237" i="1"/>
  <c r="Y254" i="1" s="1"/>
  <c r="X237" i="1"/>
  <c r="W237" i="1"/>
  <c r="V237" i="1"/>
  <c r="U237" i="1"/>
  <c r="T237" i="1"/>
  <c r="S237" i="1"/>
  <c r="R237" i="1"/>
  <c r="O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O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D254" i="1" s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O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O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O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O232" i="1"/>
  <c r="AP231" i="1"/>
  <c r="AO231" i="1"/>
  <c r="AN231" i="1"/>
  <c r="AM231" i="1"/>
  <c r="AM254" i="1" s="1"/>
  <c r="AL231" i="1"/>
  <c r="AL254" i="1" s="1"/>
  <c r="AK231" i="1"/>
  <c r="AK254" i="1" s="1"/>
  <c r="AJ231" i="1"/>
  <c r="AJ254" i="1" s="1"/>
  <c r="AI231" i="1"/>
  <c r="AI254" i="1" s="1"/>
  <c r="AH231" i="1"/>
  <c r="AH254" i="1" s="1"/>
  <c r="AG231" i="1"/>
  <c r="AG254" i="1" s="1"/>
  <c r="AF231" i="1"/>
  <c r="AF254" i="1" s="1"/>
  <c r="AE231" i="1"/>
  <c r="AE254" i="1" s="1"/>
  <c r="AD231" i="1"/>
  <c r="AC231" i="1"/>
  <c r="AC254" i="1" s="1"/>
  <c r="AB231" i="1"/>
  <c r="AB254" i="1" s="1"/>
  <c r="AA231" i="1"/>
  <c r="AA254" i="1" s="1"/>
  <c r="Z231" i="1"/>
  <c r="Y231" i="1"/>
  <c r="X231" i="1"/>
  <c r="W231" i="1"/>
  <c r="W254" i="1" s="1"/>
  <c r="V231" i="1"/>
  <c r="V254" i="1" s="1"/>
  <c r="U231" i="1"/>
  <c r="U254" i="1" s="1"/>
  <c r="T231" i="1"/>
  <c r="T254" i="1" s="1"/>
  <c r="S231" i="1"/>
  <c r="S254" i="1" s="1"/>
  <c r="R231" i="1"/>
  <c r="R254" i="1" s="1"/>
  <c r="O231" i="1"/>
  <c r="AS229" i="1"/>
  <c r="AR229" i="1"/>
  <c r="AQ229" i="1"/>
  <c r="AH229" i="1"/>
  <c r="R229" i="1"/>
  <c r="J229" i="1"/>
  <c r="H229" i="1"/>
  <c r="F229" i="1"/>
  <c r="L229" i="1" s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O210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O209" i="1"/>
  <c r="AP208" i="1"/>
  <c r="AO208" i="1"/>
  <c r="AN208" i="1"/>
  <c r="AM208" i="1"/>
  <c r="AL208" i="1"/>
  <c r="AK208" i="1"/>
  <c r="AK229" i="1" s="1"/>
  <c r="AJ208" i="1"/>
  <c r="AJ229" i="1" s="1"/>
  <c r="AI208" i="1"/>
  <c r="AI229" i="1" s="1"/>
  <c r="AH208" i="1"/>
  <c r="AG208" i="1"/>
  <c r="AF208" i="1"/>
  <c r="AE208" i="1"/>
  <c r="AD208" i="1"/>
  <c r="AC208" i="1"/>
  <c r="AB208" i="1"/>
  <c r="AB229" i="1" s="1"/>
  <c r="AA208" i="1"/>
  <c r="Z208" i="1"/>
  <c r="Y208" i="1"/>
  <c r="X208" i="1"/>
  <c r="W208" i="1"/>
  <c r="V208" i="1"/>
  <c r="U208" i="1"/>
  <c r="U229" i="1" s="1"/>
  <c r="T208" i="1"/>
  <c r="T229" i="1" s="1"/>
  <c r="S208" i="1"/>
  <c r="S229" i="1" s="1"/>
  <c r="R208" i="1"/>
  <c r="O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AA229" i="1" s="1"/>
  <c r="Z207" i="1"/>
  <c r="Y207" i="1"/>
  <c r="X207" i="1"/>
  <c r="W207" i="1"/>
  <c r="V207" i="1"/>
  <c r="U207" i="1"/>
  <c r="T207" i="1"/>
  <c r="S207" i="1"/>
  <c r="R207" i="1"/>
  <c r="O207" i="1"/>
  <c r="AP206" i="1"/>
  <c r="AP229" i="1" s="1"/>
  <c r="AO206" i="1"/>
  <c r="AO229" i="1" s="1"/>
  <c r="AN206" i="1"/>
  <c r="AN229" i="1" s="1"/>
  <c r="AM206" i="1"/>
  <c r="AM229" i="1" s="1"/>
  <c r="AL206" i="1"/>
  <c r="AL229" i="1" s="1"/>
  <c r="AK206" i="1"/>
  <c r="AJ206" i="1"/>
  <c r="AI206" i="1"/>
  <c r="AH206" i="1"/>
  <c r="AG206" i="1"/>
  <c r="AG229" i="1" s="1"/>
  <c r="AF206" i="1"/>
  <c r="AF229" i="1" s="1"/>
  <c r="AE206" i="1"/>
  <c r="AE229" i="1" s="1"/>
  <c r="AD206" i="1"/>
  <c r="AD229" i="1" s="1"/>
  <c r="AC206" i="1"/>
  <c r="AC229" i="1" s="1"/>
  <c r="AB206" i="1"/>
  <c r="AA206" i="1"/>
  <c r="Z206" i="1"/>
  <c r="Z229" i="1" s="1"/>
  <c r="Y206" i="1"/>
  <c r="Y229" i="1" s="1"/>
  <c r="X206" i="1"/>
  <c r="X229" i="1" s="1"/>
  <c r="W206" i="1"/>
  <c r="W229" i="1" s="1"/>
  <c r="V206" i="1"/>
  <c r="V229" i="1" s="1"/>
  <c r="U206" i="1"/>
  <c r="T206" i="1"/>
  <c r="S206" i="1"/>
  <c r="R206" i="1"/>
  <c r="O206" i="1"/>
  <c r="AS204" i="1"/>
  <c r="AR204" i="1"/>
  <c r="AQ204" i="1"/>
  <c r="AP204" i="1"/>
  <c r="AL204" i="1"/>
  <c r="AK204" i="1"/>
  <c r="AJ204" i="1"/>
  <c r="AF204" i="1"/>
  <c r="Z204" i="1"/>
  <c r="V204" i="1"/>
  <c r="U204" i="1"/>
  <c r="T204" i="1"/>
  <c r="J204" i="1"/>
  <c r="H204" i="1"/>
  <c r="F204" i="1"/>
  <c r="L204" i="1" s="1"/>
  <c r="AP182" i="1"/>
  <c r="AO182" i="1"/>
  <c r="AN182" i="1"/>
  <c r="AM182" i="1"/>
  <c r="AM204" i="1" s="1"/>
  <c r="AL182" i="1"/>
  <c r="AK182" i="1"/>
  <c r="AJ182" i="1"/>
  <c r="AI182" i="1"/>
  <c r="AI204" i="1" s="1"/>
  <c r="AH182" i="1"/>
  <c r="AG182" i="1"/>
  <c r="AF182" i="1"/>
  <c r="AE182" i="1"/>
  <c r="AE204" i="1" s="1"/>
  <c r="AD182" i="1"/>
  <c r="AC182" i="1"/>
  <c r="AB182" i="1"/>
  <c r="AA182" i="1"/>
  <c r="Z182" i="1"/>
  <c r="Y182" i="1"/>
  <c r="X182" i="1"/>
  <c r="W182" i="1"/>
  <c r="W204" i="1" s="1"/>
  <c r="V182" i="1"/>
  <c r="U182" i="1"/>
  <c r="T182" i="1"/>
  <c r="S182" i="1"/>
  <c r="S204" i="1" s="1"/>
  <c r="R182" i="1"/>
  <c r="O182" i="1"/>
  <c r="AP181" i="1"/>
  <c r="AO181" i="1"/>
  <c r="AO204" i="1" s="1"/>
  <c r="AN181" i="1"/>
  <c r="AN204" i="1" s="1"/>
  <c r="AM181" i="1"/>
  <c r="AL181" i="1"/>
  <c r="AK181" i="1"/>
  <c r="AJ181" i="1"/>
  <c r="AI181" i="1"/>
  <c r="AH181" i="1"/>
  <c r="AH204" i="1" s="1"/>
  <c r="AG181" i="1"/>
  <c r="AG204" i="1" s="1"/>
  <c r="AF181" i="1"/>
  <c r="AE181" i="1"/>
  <c r="AD181" i="1"/>
  <c r="AD204" i="1" s="1"/>
  <c r="AC181" i="1"/>
  <c r="AC204" i="1" s="1"/>
  <c r="AB181" i="1"/>
  <c r="AB204" i="1" s="1"/>
  <c r="AA181" i="1"/>
  <c r="AA204" i="1" s="1"/>
  <c r="Z181" i="1"/>
  <c r="Y181" i="1"/>
  <c r="Y204" i="1" s="1"/>
  <c r="X181" i="1"/>
  <c r="X204" i="1" s="1"/>
  <c r="W181" i="1"/>
  <c r="V181" i="1"/>
  <c r="U181" i="1"/>
  <c r="T181" i="1"/>
  <c r="S181" i="1"/>
  <c r="R181" i="1"/>
  <c r="R204" i="1" s="1"/>
  <c r="O181" i="1"/>
  <c r="AS179" i="1"/>
  <c r="AR179" i="1"/>
  <c r="AQ179" i="1"/>
  <c r="AP179" i="1"/>
  <c r="AO179" i="1"/>
  <c r="AN179" i="1"/>
  <c r="AJ179" i="1"/>
  <c r="AI179" i="1"/>
  <c r="AD179" i="1"/>
  <c r="Z179" i="1"/>
  <c r="Y179" i="1"/>
  <c r="X179" i="1"/>
  <c r="T179" i="1"/>
  <c r="S179" i="1"/>
  <c r="J179" i="1"/>
  <c r="H179" i="1"/>
  <c r="F179" i="1"/>
  <c r="L179" i="1" s="1"/>
  <c r="AP157" i="1"/>
  <c r="AO157" i="1"/>
  <c r="AN157" i="1"/>
  <c r="AM157" i="1"/>
  <c r="AM179" i="1" s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AA179" i="1" s="1"/>
  <c r="Z157" i="1"/>
  <c r="Y157" i="1"/>
  <c r="X157" i="1"/>
  <c r="W157" i="1"/>
  <c r="W179" i="1" s="1"/>
  <c r="V157" i="1"/>
  <c r="U157" i="1"/>
  <c r="T157" i="1"/>
  <c r="S157" i="1"/>
  <c r="R157" i="1"/>
  <c r="O157" i="1"/>
  <c r="AP156" i="1"/>
  <c r="AO156" i="1"/>
  <c r="AN156" i="1"/>
  <c r="AM156" i="1"/>
  <c r="AL156" i="1"/>
  <c r="AL179" i="1" s="1"/>
  <c r="AK156" i="1"/>
  <c r="AK179" i="1" s="1"/>
  <c r="AJ156" i="1"/>
  <c r="AI156" i="1"/>
  <c r="AH156" i="1"/>
  <c r="AH179" i="1" s="1"/>
  <c r="AG156" i="1"/>
  <c r="AG179" i="1" s="1"/>
  <c r="AF156" i="1"/>
  <c r="AF179" i="1" s="1"/>
  <c r="AE156" i="1"/>
  <c r="AE179" i="1" s="1"/>
  <c r="AD156" i="1"/>
  <c r="AC156" i="1"/>
  <c r="AC179" i="1" s="1"/>
  <c r="AB156" i="1"/>
  <c r="AB179" i="1" s="1"/>
  <c r="AA156" i="1"/>
  <c r="Z156" i="1"/>
  <c r="Y156" i="1"/>
  <c r="X156" i="1"/>
  <c r="W156" i="1"/>
  <c r="V156" i="1"/>
  <c r="V179" i="1" s="1"/>
  <c r="U156" i="1"/>
  <c r="U179" i="1" s="1"/>
  <c r="T156" i="1"/>
  <c r="S156" i="1"/>
  <c r="R156" i="1"/>
  <c r="R179" i="1" s="1"/>
  <c r="O156" i="1"/>
  <c r="AS154" i="1"/>
  <c r="AR154" i="1"/>
  <c r="AQ154" i="1"/>
  <c r="AB154" i="1"/>
  <c r="J154" i="1"/>
  <c r="H154" i="1"/>
  <c r="F154" i="1"/>
  <c r="L154" i="1" s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O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O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O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O141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O140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O13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O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O137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O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O135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E154" i="1" s="1"/>
  <c r="AD134" i="1"/>
  <c r="AD154" i="1" s="1"/>
  <c r="AC134" i="1"/>
  <c r="AC154" i="1" s="1"/>
  <c r="AB134" i="1"/>
  <c r="AA134" i="1"/>
  <c r="Z134" i="1"/>
  <c r="Y134" i="1"/>
  <c r="X134" i="1"/>
  <c r="W134" i="1"/>
  <c r="V134" i="1"/>
  <c r="U134" i="1"/>
  <c r="T134" i="1"/>
  <c r="S134" i="1"/>
  <c r="R134" i="1"/>
  <c r="O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O133" i="1"/>
  <c r="AP132" i="1"/>
  <c r="AO132" i="1"/>
  <c r="AN132" i="1"/>
  <c r="AM132" i="1"/>
  <c r="AL132" i="1"/>
  <c r="AK132" i="1"/>
  <c r="AJ132" i="1"/>
  <c r="AI132" i="1"/>
  <c r="AI154" i="1" s="1"/>
  <c r="AH132" i="1"/>
  <c r="AH154" i="1" s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S154" i="1" s="1"/>
  <c r="R132" i="1"/>
  <c r="R154" i="1" s="1"/>
  <c r="O132" i="1"/>
  <c r="AP131" i="1"/>
  <c r="AP154" i="1" s="1"/>
  <c r="AO131" i="1"/>
  <c r="AO154" i="1" s="1"/>
  <c r="AN131" i="1"/>
  <c r="AN154" i="1" s="1"/>
  <c r="AM131" i="1"/>
  <c r="AM154" i="1" s="1"/>
  <c r="AL131" i="1"/>
  <c r="AL154" i="1" s="1"/>
  <c r="AK131" i="1"/>
  <c r="AK154" i="1" s="1"/>
  <c r="AJ131" i="1"/>
  <c r="AJ154" i="1" s="1"/>
  <c r="AI131" i="1"/>
  <c r="AH131" i="1"/>
  <c r="AG131" i="1"/>
  <c r="AG154" i="1" s="1"/>
  <c r="AF131" i="1"/>
  <c r="AF154" i="1" s="1"/>
  <c r="AE131" i="1"/>
  <c r="AD131" i="1"/>
  <c r="AC131" i="1"/>
  <c r="AB131" i="1"/>
  <c r="AA131" i="1"/>
  <c r="AA154" i="1" s="1"/>
  <c r="Z131" i="1"/>
  <c r="Z154" i="1" s="1"/>
  <c r="Y131" i="1"/>
  <c r="Y154" i="1" s="1"/>
  <c r="X131" i="1"/>
  <c r="X154" i="1" s="1"/>
  <c r="W131" i="1"/>
  <c r="W154" i="1" s="1"/>
  <c r="V131" i="1"/>
  <c r="V154" i="1" s="1"/>
  <c r="U131" i="1"/>
  <c r="U154" i="1" s="1"/>
  <c r="T131" i="1"/>
  <c r="T154" i="1" s="1"/>
  <c r="S131" i="1"/>
  <c r="R131" i="1"/>
  <c r="O131" i="1"/>
  <c r="AS129" i="1"/>
  <c r="AR129" i="1"/>
  <c r="AQ129" i="1"/>
  <c r="AN129" i="1"/>
  <c r="X129" i="1"/>
  <c r="J129" i="1"/>
  <c r="H129" i="1"/>
  <c r="F129" i="1"/>
  <c r="L129" i="1" s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O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O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O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O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O111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O110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O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O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O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O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O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O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O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O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O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O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O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O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O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O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O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O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O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O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O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O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O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O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D129" i="1" s="1"/>
  <c r="AC87" i="1"/>
  <c r="AB87" i="1"/>
  <c r="AA87" i="1"/>
  <c r="Z87" i="1"/>
  <c r="Y87" i="1"/>
  <c r="X87" i="1"/>
  <c r="W87" i="1"/>
  <c r="V87" i="1"/>
  <c r="U87" i="1"/>
  <c r="T87" i="1"/>
  <c r="S87" i="1"/>
  <c r="R87" i="1"/>
  <c r="O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O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O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O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O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O82" i="1"/>
  <c r="AP81" i="1"/>
  <c r="AP129" i="1" s="1"/>
  <c r="AO81" i="1"/>
  <c r="AO129" i="1" s="1"/>
  <c r="AN81" i="1"/>
  <c r="AM81" i="1"/>
  <c r="AM129" i="1" s="1"/>
  <c r="AL81" i="1"/>
  <c r="AL129" i="1" s="1"/>
  <c r="AK81" i="1"/>
  <c r="AK129" i="1" s="1"/>
  <c r="AJ81" i="1"/>
  <c r="AJ129" i="1" s="1"/>
  <c r="AI81" i="1"/>
  <c r="AI129" i="1" s="1"/>
  <c r="AH81" i="1"/>
  <c r="AH129" i="1" s="1"/>
  <c r="AG81" i="1"/>
  <c r="AG129" i="1" s="1"/>
  <c r="AF81" i="1"/>
  <c r="AF129" i="1" s="1"/>
  <c r="AE81" i="1"/>
  <c r="AE129" i="1" s="1"/>
  <c r="AD81" i="1"/>
  <c r="AC81" i="1"/>
  <c r="AC129" i="1" s="1"/>
  <c r="AB81" i="1"/>
  <c r="AB129" i="1" s="1"/>
  <c r="AA81" i="1"/>
  <c r="AA129" i="1" s="1"/>
  <c r="Z81" i="1"/>
  <c r="Z129" i="1" s="1"/>
  <c r="Y81" i="1"/>
  <c r="Y129" i="1" s="1"/>
  <c r="X81" i="1"/>
  <c r="W81" i="1"/>
  <c r="W129" i="1" s="1"/>
  <c r="V81" i="1"/>
  <c r="V129" i="1" s="1"/>
  <c r="U81" i="1"/>
  <c r="U129" i="1" s="1"/>
  <c r="T81" i="1"/>
  <c r="T129" i="1" s="1"/>
  <c r="S81" i="1"/>
  <c r="S129" i="1" s="1"/>
  <c r="R81" i="1"/>
  <c r="R129" i="1" s="1"/>
  <c r="O81" i="1"/>
  <c r="AS79" i="1"/>
  <c r="AR79" i="1"/>
  <c r="AQ79" i="1"/>
  <c r="AL79" i="1"/>
  <c r="V79" i="1"/>
  <c r="L79" i="1"/>
  <c r="J79" i="1"/>
  <c r="H79" i="1"/>
  <c r="F79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O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O62" i="1"/>
  <c r="AP61" i="1"/>
  <c r="AO61" i="1"/>
  <c r="AN61" i="1"/>
  <c r="AN79" i="1" s="1"/>
  <c r="AM61" i="1"/>
  <c r="AM79" i="1" s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X79" i="1" s="1"/>
  <c r="W61" i="1"/>
  <c r="W79" i="1" s="1"/>
  <c r="V61" i="1"/>
  <c r="U61" i="1"/>
  <c r="T61" i="1"/>
  <c r="S61" i="1"/>
  <c r="R61" i="1"/>
  <c r="O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O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C79" i="1" s="1"/>
  <c r="AB59" i="1"/>
  <c r="AB79" i="1" s="1"/>
  <c r="AA59" i="1"/>
  <c r="Z59" i="1"/>
  <c r="Y59" i="1"/>
  <c r="X59" i="1"/>
  <c r="W59" i="1"/>
  <c r="V59" i="1"/>
  <c r="U59" i="1"/>
  <c r="T59" i="1"/>
  <c r="S59" i="1"/>
  <c r="R59" i="1"/>
  <c r="O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O58" i="1"/>
  <c r="AP57" i="1"/>
  <c r="AO57" i="1"/>
  <c r="AN57" i="1"/>
  <c r="AM57" i="1"/>
  <c r="AL57" i="1"/>
  <c r="AK57" i="1"/>
  <c r="AJ57" i="1"/>
  <c r="AI57" i="1"/>
  <c r="AH57" i="1"/>
  <c r="AH79" i="1" s="1"/>
  <c r="AG57" i="1"/>
  <c r="AG79" i="1" s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R79" i="1" s="1"/>
  <c r="O57" i="1"/>
  <c r="AP56" i="1"/>
  <c r="AP79" i="1" s="1"/>
  <c r="AO56" i="1"/>
  <c r="AO79" i="1" s="1"/>
  <c r="AN56" i="1"/>
  <c r="AM56" i="1"/>
  <c r="AL56" i="1"/>
  <c r="AK56" i="1"/>
  <c r="AK79" i="1" s="1"/>
  <c r="AJ56" i="1"/>
  <c r="AJ79" i="1" s="1"/>
  <c r="AI56" i="1"/>
  <c r="AI79" i="1" s="1"/>
  <c r="AH56" i="1"/>
  <c r="AG56" i="1"/>
  <c r="AF56" i="1"/>
  <c r="AF79" i="1" s="1"/>
  <c r="AE56" i="1"/>
  <c r="AE79" i="1" s="1"/>
  <c r="AD56" i="1"/>
  <c r="AD79" i="1" s="1"/>
  <c r="AC56" i="1"/>
  <c r="AB56" i="1"/>
  <c r="AA56" i="1"/>
  <c r="AA79" i="1" s="1"/>
  <c r="Z56" i="1"/>
  <c r="Z79" i="1" s="1"/>
  <c r="Y56" i="1"/>
  <c r="Y79" i="1" s="1"/>
  <c r="X56" i="1"/>
  <c r="W56" i="1"/>
  <c r="V56" i="1"/>
  <c r="U56" i="1"/>
  <c r="U79" i="1" s="1"/>
  <c r="T56" i="1"/>
  <c r="T79" i="1" s="1"/>
  <c r="S56" i="1"/>
  <c r="S79" i="1" s="1"/>
  <c r="R56" i="1"/>
  <c r="O56" i="1"/>
  <c r="AS54" i="1"/>
  <c r="AR54" i="1"/>
  <c r="AQ54" i="1"/>
  <c r="AL54" i="1"/>
  <c r="AB54" i="1"/>
  <c r="V54" i="1"/>
  <c r="L54" i="1"/>
  <c r="J54" i="1"/>
  <c r="H54" i="1"/>
  <c r="F5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O34" i="1"/>
  <c r="AP33" i="1"/>
  <c r="AO33" i="1"/>
  <c r="AN33" i="1"/>
  <c r="AM33" i="1"/>
  <c r="AL33" i="1"/>
  <c r="AK33" i="1"/>
  <c r="AJ33" i="1"/>
  <c r="AI33" i="1"/>
  <c r="AH33" i="1"/>
  <c r="AG33" i="1"/>
  <c r="AF33" i="1"/>
  <c r="AF54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O33" i="1"/>
  <c r="AP32" i="1"/>
  <c r="AO32" i="1"/>
  <c r="AO54" i="1" s="1"/>
  <c r="AN32" i="1"/>
  <c r="AN54" i="1" s="1"/>
  <c r="AM32" i="1"/>
  <c r="AM54" i="1" s="1"/>
  <c r="AL32" i="1"/>
  <c r="AK32" i="1"/>
  <c r="AK54" i="1" s="1"/>
  <c r="AJ32" i="1"/>
  <c r="AI32" i="1"/>
  <c r="AH32" i="1"/>
  <c r="AG32" i="1"/>
  <c r="AF32" i="1"/>
  <c r="AE32" i="1"/>
  <c r="AD32" i="1"/>
  <c r="AC32" i="1"/>
  <c r="AB32" i="1"/>
  <c r="AA32" i="1"/>
  <c r="Z32" i="1"/>
  <c r="Y32" i="1"/>
  <c r="Y54" i="1" s="1"/>
  <c r="X32" i="1"/>
  <c r="X54" i="1" s="1"/>
  <c r="W32" i="1"/>
  <c r="W54" i="1" s="1"/>
  <c r="V32" i="1"/>
  <c r="U32" i="1"/>
  <c r="U54" i="1" s="1"/>
  <c r="T32" i="1"/>
  <c r="S32" i="1"/>
  <c r="R32" i="1"/>
  <c r="O32" i="1"/>
  <c r="AP31" i="1"/>
  <c r="AP54" i="1" s="1"/>
  <c r="AO31" i="1"/>
  <c r="AN31" i="1"/>
  <c r="AM31" i="1"/>
  <c r="AL31" i="1"/>
  <c r="AK31" i="1"/>
  <c r="AJ31" i="1"/>
  <c r="AJ54" i="1" s="1"/>
  <c r="AI31" i="1"/>
  <c r="AI54" i="1" s="1"/>
  <c r="AH31" i="1"/>
  <c r="AH54" i="1" s="1"/>
  <c r="AG31" i="1"/>
  <c r="AG54" i="1" s="1"/>
  <c r="AF31" i="1"/>
  <c r="AE31" i="1"/>
  <c r="AE54" i="1" s="1"/>
  <c r="AD31" i="1"/>
  <c r="AD54" i="1" s="1"/>
  <c r="AC31" i="1"/>
  <c r="AC54" i="1" s="1"/>
  <c r="AB31" i="1"/>
  <c r="AA31" i="1"/>
  <c r="AA54" i="1" s="1"/>
  <c r="Z31" i="1"/>
  <c r="Z54" i="1" s="1"/>
  <c r="Y31" i="1"/>
  <c r="X31" i="1"/>
  <c r="W31" i="1"/>
  <c r="V31" i="1"/>
  <c r="U31" i="1"/>
  <c r="T31" i="1"/>
  <c r="T54" i="1" s="1"/>
  <c r="S31" i="1"/>
  <c r="S54" i="1" s="1"/>
  <c r="R31" i="1"/>
  <c r="R54" i="1" s="1"/>
  <c r="O31" i="1"/>
  <c r="AS29" i="1"/>
  <c r="AR29" i="1"/>
  <c r="AQ29" i="1"/>
  <c r="AF29" i="1"/>
  <c r="AE29" i="1"/>
  <c r="AD29" i="1"/>
  <c r="J29" i="1"/>
  <c r="H29" i="1"/>
  <c r="AP8" i="1"/>
  <c r="AO8" i="1"/>
  <c r="AN8" i="1"/>
  <c r="AM8" i="1"/>
  <c r="AL8" i="1"/>
  <c r="AK8" i="1"/>
  <c r="AJ8" i="1"/>
  <c r="AI8" i="1"/>
  <c r="AH8" i="1"/>
  <c r="AG8" i="1"/>
  <c r="AG29" i="1" s="1"/>
  <c r="AF8" i="1"/>
  <c r="AE8" i="1"/>
  <c r="AD8" i="1"/>
  <c r="AC8" i="1"/>
  <c r="AB8" i="1"/>
  <c r="AA8" i="1"/>
  <c r="AA29" i="1" s="1"/>
  <c r="Z8" i="1"/>
  <c r="Y8" i="1"/>
  <c r="X8" i="1"/>
  <c r="W8" i="1"/>
  <c r="V8" i="1"/>
  <c r="U8" i="1"/>
  <c r="T8" i="1"/>
  <c r="S8" i="1"/>
  <c r="R8" i="1"/>
  <c r="O8" i="1"/>
  <c r="F8" i="1"/>
  <c r="E8" i="1"/>
  <c r="AP7" i="1"/>
  <c r="AP29" i="1" s="1"/>
  <c r="AO7" i="1"/>
  <c r="AN7" i="1"/>
  <c r="AN29" i="1" s="1"/>
  <c r="AM7" i="1"/>
  <c r="AM29" i="1" s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Z29" i="1" s="1"/>
  <c r="Y7" i="1"/>
  <c r="X7" i="1"/>
  <c r="X29" i="1" s="1"/>
  <c r="W7" i="1"/>
  <c r="W29" i="1" s="1"/>
  <c r="V7" i="1"/>
  <c r="U7" i="1"/>
  <c r="T7" i="1"/>
  <c r="S7" i="1"/>
  <c r="R7" i="1"/>
  <c r="O7" i="1"/>
  <c r="F7" i="1"/>
  <c r="E7" i="1"/>
  <c r="AP6" i="1"/>
  <c r="AO6" i="1"/>
  <c r="AO29" i="1" s="1"/>
  <c r="AN6" i="1"/>
  <c r="AM6" i="1"/>
  <c r="AL6" i="1"/>
  <c r="AL29" i="1" s="1"/>
  <c r="AK6" i="1"/>
  <c r="AK29" i="1" s="1"/>
  <c r="AJ6" i="1"/>
  <c r="AJ29" i="1" s="1"/>
  <c r="AI6" i="1"/>
  <c r="AI29" i="1" s="1"/>
  <c r="AH6" i="1"/>
  <c r="AH29" i="1" s="1"/>
  <c r="AG6" i="1"/>
  <c r="AF6" i="1"/>
  <c r="AE6" i="1"/>
  <c r="AD6" i="1"/>
  <c r="AC6" i="1"/>
  <c r="AC29" i="1" s="1"/>
  <c r="AB6" i="1"/>
  <c r="AB29" i="1" s="1"/>
  <c r="AA6" i="1"/>
  <c r="Z6" i="1"/>
  <c r="Y6" i="1"/>
  <c r="Y29" i="1" s="1"/>
  <c r="X6" i="1"/>
  <c r="W6" i="1"/>
  <c r="V6" i="1"/>
  <c r="V29" i="1" s="1"/>
  <c r="U6" i="1"/>
  <c r="U29" i="1" s="1"/>
  <c r="T6" i="1"/>
  <c r="T29" i="1" s="1"/>
  <c r="S6" i="1"/>
  <c r="S29" i="1" s="1"/>
  <c r="R6" i="1"/>
  <c r="R29" i="1" s="1"/>
  <c r="O6" i="1"/>
  <c r="E6" i="1"/>
  <c r="F6" i="1" s="1"/>
  <c r="F29" i="1" s="1"/>
  <c r="L29" i="1" s="1"/>
</calcChain>
</file>

<file path=xl/sharedStrings.xml><?xml version="1.0" encoding="utf-8"?>
<sst xmlns="http://schemas.openxmlformats.org/spreadsheetml/2006/main" count="588" uniqueCount="335">
  <si>
    <t>내     역     서</t>
  </si>
  <si>
    <t>공사명 : 서안동농협 통합영농지원센터 콩선별장 비가림시설 증축공사</t>
  </si>
  <si>
    <t>품      명</t>
  </si>
  <si>
    <t>규      격</t>
  </si>
  <si>
    <t>단위</t>
  </si>
  <si>
    <t>수  량</t>
  </si>
  <si>
    <t>재  료  비</t>
  </si>
  <si>
    <t>노  무  비</t>
  </si>
  <si>
    <t>경      비</t>
  </si>
  <si>
    <t>합      계</t>
  </si>
  <si>
    <t>비고</t>
  </si>
  <si>
    <t>단  가</t>
  </si>
  <si>
    <t>금   액</t>
  </si>
  <si>
    <t>손료요율</t>
  </si>
  <si>
    <t>손료구분</t>
  </si>
  <si>
    <t>적용구분</t>
  </si>
  <si>
    <t>합계구분</t>
  </si>
  <si>
    <t>기계경비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</si>
  <si>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</si>
  <si>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</si>
  <si>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</si>
  <si>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</si>
  <si>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</si>
  <si>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</si>
  <si>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</si>
  <si>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</si>
  <si>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</si>
  <si>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</si>
  <si>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관급자 관급 자재대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</si>
  <si>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</si>
  <si>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</si>
  <si>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</si>
  <si>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</si>
  <si>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</si>
  <si>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</si>
  <si>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</si>
  <si>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</si>
  <si>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사용자항목10</t>
  </si>
  <si>
    <t>사용자항목11</t>
  </si>
  <si>
    <t>사용자항목12</t>
  </si>
  <si>
    <t>사용자항목13</t>
  </si>
  <si>
    <t>사용자항목14</t>
  </si>
  <si>
    <t>간접재료비</t>
  </si>
  <si>
    <t>품목구분</t>
  </si>
  <si>
    <t>조달코드</t>
  </si>
  <si>
    <t>1. 건축공사 &gt; 1. 가설공사</t>
  </si>
  <si>
    <t>콘테이너가설사무소</t>
  </si>
  <si>
    <t>6*2.4*2.6m, 3개월</t>
  </si>
  <si>
    <t>동</t>
  </si>
  <si>
    <t>제  1호</t>
  </si>
  <si>
    <t>구조부 먹매김</t>
  </si>
  <si>
    <t>일반</t>
  </si>
  <si>
    <t>M2</t>
  </si>
  <si>
    <t>제  3호</t>
  </si>
  <si>
    <t>건축물현장정리</t>
  </si>
  <si>
    <t>철골조</t>
  </si>
  <si>
    <t>제  4호</t>
  </si>
  <si>
    <t>합  계</t>
  </si>
  <si>
    <t>1. 건축공사 &gt; 2. 토공사</t>
  </si>
  <si>
    <t>터파기</t>
  </si>
  <si>
    <t>보통, 유압식백호 0.7m3</t>
  </si>
  <si>
    <t>M3</t>
  </si>
  <si>
    <t>되메우고다지기</t>
  </si>
  <si>
    <t>백호우0.7+램머80KG</t>
  </si>
  <si>
    <t>제  2호</t>
  </si>
  <si>
    <t>잔토처리(백호우0.7M3)</t>
  </si>
  <si>
    <t>토사,5KM, 담프24톤(자동덮개)</t>
  </si>
  <si>
    <t>잡석깔기지정</t>
  </si>
  <si>
    <t>백호우0.2+램머80KG</t>
  </si>
  <si>
    <t>제  5호</t>
  </si>
  <si>
    <t>1. 건축공사 &gt; 3. 철근콘크리트공사</t>
  </si>
  <si>
    <t>레미콘</t>
  </si>
  <si>
    <t>안동, 25-24-12</t>
  </si>
  <si>
    <t>㎥</t>
  </si>
  <si>
    <t>안동, 25-18-12</t>
  </si>
  <si>
    <t>콘크리트 펌프차 타설 - 진동기사용</t>
  </si>
  <si>
    <t>철근, 슬럼프 8~12cm, 매트기초, 보통</t>
  </si>
  <si>
    <t>제  6호</t>
  </si>
  <si>
    <t>무근, 슬럼프 8~12cm, 매트기초, 보통</t>
  </si>
  <si>
    <t>제  8호</t>
  </si>
  <si>
    <t>철근콘크리트용봉강</t>
  </si>
  <si>
    <t>HD-13, SD400</t>
  </si>
  <si>
    <t>톤</t>
  </si>
  <si>
    <t>고장력철근</t>
  </si>
  <si>
    <t>HD-16, SD400</t>
  </si>
  <si>
    <t>철근 현장가공 및 조립</t>
  </si>
  <si>
    <t>건축, Type-Ⅰ</t>
  </si>
  <si>
    <t>TON</t>
  </si>
  <si>
    <t>제 10호</t>
  </si>
  <si>
    <t>유로폼</t>
  </si>
  <si>
    <t>간단, 0-7m이하</t>
  </si>
  <si>
    <t>제 13호</t>
  </si>
  <si>
    <t>1. 건축공사 &gt; 4. 철골공사</t>
  </si>
  <si>
    <t>H형강(SS275)</t>
  </si>
  <si>
    <t>194*150*6*9mm</t>
  </si>
  <si>
    <t>200*100*5.5*8mm</t>
  </si>
  <si>
    <t>250*250*9*14mm</t>
  </si>
  <si>
    <t>294*200*8*12mm</t>
  </si>
  <si>
    <t>300*150*6.5*9mm</t>
  </si>
  <si>
    <t>일반구조용각형강관</t>
  </si>
  <si>
    <t>각형강관, 100×100×3.2t</t>
  </si>
  <si>
    <t>m</t>
  </si>
  <si>
    <t>흑관, SRT 275</t>
  </si>
  <si>
    <t>경량형강</t>
  </si>
  <si>
    <t>블랙C형강, 100×50×20, t2.3</t>
  </si>
  <si>
    <t>블랙C형강, 125×50×20, t3.2</t>
  </si>
  <si>
    <t>철강앵글</t>
  </si>
  <si>
    <t>ㄱ형강, 등변, 65×65×5mm</t>
  </si>
  <si>
    <t>kg</t>
  </si>
  <si>
    <t>열연강판</t>
  </si>
  <si>
    <t>6.0t</t>
  </si>
  <si>
    <t>KG</t>
  </si>
  <si>
    <t>7.0t</t>
  </si>
  <si>
    <t>8.0t</t>
  </si>
  <si>
    <t>9.0t</t>
  </si>
  <si>
    <t>15.0t</t>
  </si>
  <si>
    <t>20.0t</t>
  </si>
  <si>
    <t>22.0t</t>
  </si>
  <si>
    <t>일반구조용원형강</t>
  </si>
  <si>
    <t>∮19</t>
  </si>
  <si>
    <t>턴버클</t>
  </si>
  <si>
    <t>용융아연도, 비단조, 19mm</t>
  </si>
  <si>
    <t>개</t>
  </si>
  <si>
    <t>기초앵커</t>
  </si>
  <si>
    <t>L형앵커, M22×600</t>
  </si>
  <si>
    <t>앵커볼트설치</t>
  </si>
  <si>
    <t>ø24 이하, 콘크리트 독립주 위 또는 비계가 양호치 못한 장소</t>
  </si>
  <si>
    <t>개당</t>
  </si>
  <si>
    <t>제 14호</t>
  </si>
  <si>
    <t>주각부 무수축 모르타르 충전</t>
  </si>
  <si>
    <t>450*450</t>
  </si>
  <si>
    <t>개소</t>
  </si>
  <si>
    <t>제 15호</t>
  </si>
  <si>
    <t>세트앵커</t>
  </si>
  <si>
    <t>스테인리스, 12*150</t>
  </si>
  <si>
    <t>1/2"</t>
  </si>
  <si>
    <t>세트앵커, 무근</t>
  </si>
  <si>
    <t>EA</t>
  </si>
  <si>
    <t>제 16호</t>
  </si>
  <si>
    <t>고장력볼트</t>
  </si>
  <si>
    <t>F10T, M16×55mm</t>
  </si>
  <si>
    <t>조</t>
  </si>
  <si>
    <t>F10T, M20×55mm</t>
  </si>
  <si>
    <t>F10T, M20×65mm</t>
  </si>
  <si>
    <t>고장력볼트본조임</t>
  </si>
  <si>
    <t>300톤미만,30본/t미만</t>
  </si>
  <si>
    <t>제 17호</t>
  </si>
  <si>
    <t>철골가공조립(가공부재 적은구조)</t>
  </si>
  <si>
    <t>Rolled shape, 60ton 미만, 용접품포함</t>
  </si>
  <si>
    <t>제 18호</t>
  </si>
  <si>
    <t>철골세우기</t>
  </si>
  <si>
    <t>6층미만</t>
  </si>
  <si>
    <t>제 19호</t>
  </si>
  <si>
    <t>부대철골가공조립</t>
  </si>
  <si>
    <t>중도리.띠장</t>
  </si>
  <si>
    <t>제 20호</t>
  </si>
  <si>
    <t>강설</t>
  </si>
  <si>
    <t>고철, 경량철A</t>
  </si>
  <si>
    <t>매입가</t>
  </si>
  <si>
    <t>크레인(타이어)</t>
  </si>
  <si>
    <t>20ton</t>
  </si>
  <si>
    <t>HR</t>
  </si>
  <si>
    <t>제  7호</t>
  </si>
  <si>
    <t>녹막이페인트(뿜칠)</t>
  </si>
  <si>
    <t>1회.2종</t>
  </si>
  <si>
    <t>제 21호</t>
  </si>
  <si>
    <t>2회.2종</t>
  </si>
  <si>
    <t>제 22호</t>
  </si>
  <si>
    <t>조합페인트(뿜칠)</t>
  </si>
  <si>
    <t>철재면 2회 2급</t>
  </si>
  <si>
    <t>제 23호</t>
  </si>
  <si>
    <t>1. 건축공사 &gt; 5. 판낼공사</t>
  </si>
  <si>
    <t>샌드위치(단열)판넬설치</t>
  </si>
  <si>
    <t>지붕, 준불연EPS, 100T</t>
  </si>
  <si>
    <t>제 24호</t>
  </si>
  <si>
    <t>벽, 준불연EPS, 벽체WS 100T</t>
  </si>
  <si>
    <t>제 25호</t>
  </si>
  <si>
    <t>칼라강판잇기</t>
  </si>
  <si>
    <t>0.5t V-115</t>
  </si>
  <si>
    <t>제 26호</t>
  </si>
  <si>
    <t>갈바륨 0.45t W=250</t>
  </si>
  <si>
    <t>제 27호</t>
  </si>
  <si>
    <t>베이스찬넬</t>
  </si>
  <si>
    <t>STL 1.6T, 판넬두께=100MM, 찬넬115MM</t>
  </si>
  <si>
    <t>M</t>
  </si>
  <si>
    <t>제 29호</t>
  </si>
  <si>
    <t>칼라강판후레싱 설치</t>
  </si>
  <si>
    <t>W=400, T=0.5(용마루 내,외부)</t>
  </si>
  <si>
    <t>제 33호</t>
  </si>
  <si>
    <t>H=100, T=0.5(처마)</t>
  </si>
  <si>
    <t>제 34호</t>
  </si>
  <si>
    <t>W=100, T=0.5(박공)</t>
  </si>
  <si>
    <t>제 35호</t>
  </si>
  <si>
    <t>W=100*100, T=0.5(코너)</t>
  </si>
  <si>
    <t>제 36호</t>
  </si>
  <si>
    <t>W=155, T=0.5(마감 ㄷ형)</t>
  </si>
  <si>
    <t>제 37호</t>
  </si>
  <si>
    <t>W=400, T=0.5</t>
  </si>
  <si>
    <t>제 38호</t>
  </si>
  <si>
    <t>처마홈통</t>
  </si>
  <si>
    <t>250*320, 스텐1.2t</t>
  </si>
  <si>
    <t>제 39호</t>
  </si>
  <si>
    <t>스텐레스선홈통</t>
  </si>
  <si>
    <t>Ø200*2.0t</t>
  </si>
  <si>
    <t>제 44호</t>
  </si>
  <si>
    <t>트럭탑재형 크레인</t>
  </si>
  <si>
    <t>10ton</t>
  </si>
  <si>
    <t>1. 건축공사 &gt; 6. 조적공사</t>
  </si>
  <si>
    <t>적벽돌</t>
  </si>
  <si>
    <t>190*90*57, 별도계상</t>
  </si>
  <si>
    <t>매</t>
  </si>
  <si>
    <t>자재분류적용/ 점토벽돌</t>
  </si>
  <si>
    <t>1.0B 적벽돌 한면치장쌓기</t>
  </si>
  <si>
    <t>벽돌,시멘트,모래제외</t>
  </si>
  <si>
    <t>제 45호</t>
  </si>
  <si>
    <t>1. 건축공사 &gt; 7. 석공사</t>
  </si>
  <si>
    <t>화강석붙임(바닥)</t>
  </si>
  <si>
    <t>버너30mm포천석 몰탈30</t>
  </si>
  <si>
    <t>제 50호</t>
  </si>
  <si>
    <t>쇠흙손마감</t>
  </si>
  <si>
    <t>제 52호</t>
  </si>
  <si>
    <t>1. 건축공사 &gt; 8. 금속공사</t>
  </si>
  <si>
    <t>도어 프로텍터 설치</t>
  </si>
  <si>
    <t>Φ101.6*3.2t 5400*3000</t>
  </si>
  <si>
    <t>제 53호</t>
  </si>
  <si>
    <t>Φ101.6*3.2t 5400*3000(기존재사용)</t>
  </si>
  <si>
    <t>제 56호</t>
  </si>
  <si>
    <t>와이어메쉬깔기</t>
  </si>
  <si>
    <t>#8 -150*150</t>
  </si>
  <si>
    <t>제 58호</t>
  </si>
  <si>
    <t>#6 -100*100</t>
  </si>
  <si>
    <t>제 59호</t>
  </si>
  <si>
    <t>케미칼앙카 설치</t>
  </si>
  <si>
    <t>HY200 + HD13</t>
  </si>
  <si>
    <t>제 60호</t>
  </si>
  <si>
    <t>1. 건축공사 &gt; 9. 창호공사</t>
  </si>
  <si>
    <t>HD1</t>
  </si>
  <si>
    <t>4000*3000</t>
  </si>
  <si>
    <t>제 61호</t>
  </si>
  <si>
    <t>SD1</t>
  </si>
  <si>
    <t>1000*2100</t>
  </si>
  <si>
    <t>제 62호</t>
  </si>
  <si>
    <t>도어핸들</t>
  </si>
  <si>
    <t>원통레버형(Lever Lock)</t>
  </si>
  <si>
    <t>일반도어록 설치</t>
  </si>
  <si>
    <t>강재창호, 재료비별도</t>
  </si>
  <si>
    <t>제 64호</t>
  </si>
  <si>
    <t>도어클로저</t>
  </si>
  <si>
    <t>K-630, KS3호, 표준형, 40∼60kg</t>
  </si>
  <si>
    <t>도아체크달기</t>
  </si>
  <si>
    <t>재료비 별도</t>
  </si>
  <si>
    <t>제 65호</t>
  </si>
  <si>
    <t>도어힌지</t>
  </si>
  <si>
    <t>피벗힌지, 철문용</t>
  </si>
  <si>
    <t>창문틀주위충전</t>
  </si>
  <si>
    <t>발포우레탄</t>
  </si>
  <si>
    <t>제 66호</t>
  </si>
  <si>
    <t>실리콘코킹</t>
  </si>
  <si>
    <t>삼각, 10mm, 창호주위</t>
  </si>
  <si>
    <t>제 67호</t>
  </si>
  <si>
    <t>1. 건축공사 &gt; 10. 도장공사</t>
  </si>
  <si>
    <t>수성페인트 로울러칠</t>
  </si>
  <si>
    <t>외벽 2회 2급</t>
  </si>
  <si>
    <t>제 69호</t>
  </si>
  <si>
    <t>차선도색-융착식 도료 수동식</t>
  </si>
  <si>
    <t>황색실선, W:150</t>
  </si>
  <si>
    <t>차선도색-차선밑그림</t>
  </si>
  <si>
    <t>실선</t>
  </si>
  <si>
    <t>1. 건축공사 &gt; 11. 철거공사</t>
  </si>
  <si>
    <t>SAW CUT</t>
  </si>
  <si>
    <t>아스팔트</t>
  </si>
  <si>
    <t>제 71호</t>
  </si>
  <si>
    <t>아스콘포장 철거</t>
  </si>
  <si>
    <t>대형브레이커</t>
  </si>
  <si>
    <t>제 72호</t>
  </si>
  <si>
    <t>구조물 헐기 및 부수기</t>
  </si>
  <si>
    <t>콘크리트 구조물(대형장비 사용, 장애물 미제거)</t>
  </si>
  <si>
    <t>제 73호</t>
  </si>
  <si>
    <t>화강석 철거</t>
  </si>
  <si>
    <t>바닥, 재사용없슴</t>
  </si>
  <si>
    <t>제 74호</t>
  </si>
  <si>
    <t>샌드위치(단열)판넬철거</t>
  </si>
  <si>
    <t>칸막이벽, 재사용없슴</t>
  </si>
  <si>
    <t>제 75호</t>
  </si>
  <si>
    <t>우수받이 철거</t>
  </si>
  <si>
    <t>재사용없슴</t>
  </si>
  <si>
    <t>제 76호</t>
  </si>
  <si>
    <t>이중벽폴리에틸렌관 철거</t>
  </si>
  <si>
    <t>소켓연결 D=200, 재사용없슴</t>
  </si>
  <si>
    <t>제 77호</t>
  </si>
  <si>
    <t>소켓연결 D=300, 재사용없슴</t>
  </si>
  <si>
    <t>제 78호</t>
  </si>
  <si>
    <t>철골재 철거(인력)</t>
  </si>
  <si>
    <t>LPG사용</t>
  </si>
  <si>
    <t>제 79호</t>
  </si>
  <si>
    <t>폐기물 상차비</t>
  </si>
  <si>
    <t>건설폐재류</t>
  </si>
  <si>
    <t>혼합건설폐기물</t>
  </si>
  <si>
    <t>1. 건축공사 &gt; 12. 기타공사</t>
  </si>
  <si>
    <t>일반아스팔트포장</t>
  </si>
  <si>
    <t>인력식소규모장비시공,표층,포장두께 5cm</t>
  </si>
  <si>
    <t>제 80호</t>
  </si>
  <si>
    <t>빗물받이 블록</t>
  </si>
  <si>
    <t>330*400*180(대), 콘크리트</t>
  </si>
  <si>
    <t>PE개량우수받이</t>
  </si>
  <si>
    <t>410×510×H600(스틸뚜껑포함)</t>
  </si>
  <si>
    <t>이중벽폴리에틸렌관부설접합</t>
  </si>
  <si>
    <t>소켓연결 D=200</t>
  </si>
  <si>
    <t>제 81호</t>
  </si>
  <si>
    <t>소켓연결 D=300</t>
  </si>
  <si>
    <t>제 82호</t>
  </si>
  <si>
    <t>카스톱퍼</t>
  </si>
  <si>
    <t>P.E, 150*120*750mm</t>
  </si>
  <si>
    <t>제 83호</t>
  </si>
  <si>
    <t>조경시설물</t>
  </si>
  <si>
    <t>평의자, 550*430*1600mm</t>
  </si>
  <si>
    <t>잔디붙임</t>
  </si>
  <si>
    <t>평떼, 잔디 0.3*0.3M</t>
  </si>
  <si>
    <t>제 84호</t>
  </si>
  <si>
    <t>관목식재(단식)</t>
  </si>
  <si>
    <t>수고=0.5, 수관폭=0.15</t>
  </si>
  <si>
    <t>주</t>
  </si>
  <si>
    <t>제 85호</t>
  </si>
  <si>
    <t>1. 건축공사 &gt; 13. 골재대</t>
  </si>
  <si>
    <t>시멘트</t>
  </si>
  <si>
    <t>포</t>
  </si>
  <si>
    <t>자재분류적용</t>
  </si>
  <si>
    <t>모래</t>
  </si>
  <si>
    <t>도착도</t>
  </si>
  <si>
    <t>자갈</t>
  </si>
  <si>
    <t>도착도, #57</t>
  </si>
  <si>
    <t>쇄석</t>
  </si>
  <si>
    <t>잡석</t>
  </si>
  <si>
    <t>도착도, 지정용</t>
  </si>
  <si>
    <t>혼합골재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</si>
</sst>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맑은 고딕"/>
      <family val="2"/>
      <charset val="129"/>
      <scheme val="minor"/>
    </font>
    <font>
      <b/>
      <u/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7"/>
      <color rgb="FF000000"/>
      <name val="굴림체"/>
      <family val="3"/>
      <charset val="129"/>
    </font>
    <font>
      <sz val="7"/>
      <color rgb="FF000000"/>
      <name val="맑은 고딕"/>
      <family val="2"/>
      <charset val="129"/>
      <scheme val="minor"/>
    </font>
    <font>
      <sz val="7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quotePrefix="1" applyFont="1" applyBorder="1" applyAlignment="1">
      <alignment horizontal="left" vertical="center" shrinkToFit="1"/>
    </xf>
    <xf numFmtId="0" fontId="5" fillId="0" borderId="1" xfId="0" quotePrefix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0" fillId="0" borderId="0" xfId="0" quotePrefix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2">
    <dxf>
      <numFmt numFmtId="177" formatCode="#,###"/>
    </dxf>
    <dxf>
      <numFmt numFmtId="176" formatCode="#,##0.0#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608;&#46041;&#54872;/&#44608;&#46041;&#54872;(&#53685;&#54633;&#50689;&#45453;&#44277;&#49324;,%20&#52509;&#47924;%20&#44288;&#47144;)/&#44277;&#49324;&#44288;&#47144;/&#53685;&#54633;&#50689;&#45453;&#51648;&#50896;&#49468;&#53552;%20&#44288;&#47144;/2&#45800;&#44228;/2&#45800;&#44228;%20&#44148;&#52629;%20&#46321;%20&#44228;&#50557;&#44288;&#47144;/&#44277;&#49324;%20&#48324;&#46020;&#44228;&#50557;/&#53097;&#49440;&#48324;&#51109;%20&#48708;&#44032;&#47548;%20&#44277;&#49324;/0_&#46020;&#47732;%20&#48143;%20&#45236;&#50669;&#49436;/&#44148;&#52629;/&#49436;&#50504;&#46041;&#45453;&#54801;%20&#53685;&#54633;&#50689;&#45453;&#51648;&#50896;&#49468;&#53552;%20&#53097;&#49440;&#48324;&#51109;%20&#48708;&#44032;&#47548;&#49884;&#49444;%20&#51613;&#52629;&#44277;&#49324;(&#45236;&#50669;&#4943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원가계산서"/>
      <sheetName val="집계표"/>
      <sheetName val="내역서"/>
      <sheetName val="일위대가목록"/>
      <sheetName val="일위대가표"/>
      <sheetName val="중기경비목록"/>
      <sheetName val="중기경비"/>
      <sheetName val="단가산출서목록"/>
      <sheetName val="단가산출서"/>
      <sheetName val="단가대비표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>
        <row r="5">
          <cell r="F5">
            <v>0</v>
          </cell>
        </row>
        <row r="7">
          <cell r="F7">
            <v>0</v>
          </cell>
        </row>
        <row r="8">
          <cell r="F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7"/>
  </sheetPr>
  <dimension ref="A1:AS354"/>
  <sheetViews>
    <sheetView tabSelected="1" view="pageBreakPreview" zoomScale="160" zoomScaleNormal="100" zoomScaleSheetLayoutView="160" workbookViewId="0">
      <selection activeCell="A6" sqref="A6"/>
    </sheetView>
  </sheetViews>
  <sheetFormatPr defaultRowHeight="13.5" x14ac:dyDescent="0.25"/>
  <cols>
    <col min="1" max="1" width="20.7109375" style="18" customWidth="1"/>
    <col min="2" max="2" width="24.7109375" style="18" customWidth="1"/>
    <col min="3" max="3" width="4.7109375" style="19" customWidth="1"/>
    <col min="4" max="4" width="6.7109375" style="20" customWidth="1"/>
    <col min="5" max="5" width="8.7109375" style="20" customWidth="1"/>
    <col min="6" max="6" width="10.7109375" style="20" customWidth="1"/>
    <col min="7" max="7" width="8.7109375" style="20" customWidth="1"/>
    <col min="8" max="8" width="10.7109375" style="20" customWidth="1"/>
    <col min="9" max="9" width="7.7109375" style="20" customWidth="1"/>
    <col min="10" max="10" width="9.7109375" style="20" customWidth="1"/>
    <col min="11" max="11" width="8.7109375" style="20" customWidth="1"/>
    <col min="12" max="12" width="10.7109375" style="20" customWidth="1"/>
    <col min="13" max="13" width="8.7109375" style="18" customWidth="1"/>
    <col min="14" max="45" width="9.140625" hidden="1" customWidth="1"/>
  </cols>
  <sheetData>
    <row r="1" spans="1:45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5" ht="15.95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45" ht="15.9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 t="s">
        <v>7</v>
      </c>
      <c r="H3" s="4"/>
      <c r="I3" s="4" t="s">
        <v>8</v>
      </c>
      <c r="J3" s="4"/>
      <c r="K3" s="4" t="s">
        <v>9</v>
      </c>
      <c r="L3" s="4"/>
      <c r="M3" s="4" t="s">
        <v>10</v>
      </c>
    </row>
    <row r="4" spans="1:45" ht="15.95" customHeight="1" x14ac:dyDescent="0.25">
      <c r="A4" s="4"/>
      <c r="B4" s="4"/>
      <c r="C4" s="4"/>
      <c r="D4" s="4"/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4"/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</row>
    <row r="5" spans="1:45" ht="15.95" customHeight="1" x14ac:dyDescent="0.25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45" ht="15.95" customHeight="1" x14ac:dyDescent="0.25">
      <c r="A6" s="8" t="s">
        <v>46</v>
      </c>
      <c r="B6" s="8" t="s">
        <v>47</v>
      </c>
      <c r="C6" s="9" t="s">
        <v>48</v>
      </c>
      <c r="D6" s="10">
        <v>1</v>
      </c>
      <c r="E6" s="10">
        <f>ROUNDDOWN([1]일위대가목록!F5, 2)</f>
        <v>0</v>
      </c>
      <c r="F6" s="10">
        <f>ROUNDDOWN(D6*E6, 0)</f>
        <v>0</v>
      </c>
      <c r="G6" s="10"/>
      <c r="H6" s="10"/>
      <c r="I6" s="10"/>
      <c r="J6" s="10"/>
      <c r="K6" s="10"/>
      <c r="L6" s="10"/>
      <c r="M6" s="8" t="s">
        <v>49</v>
      </c>
      <c r="O6" t="str">
        <f>""</f>
        <v/>
      </c>
      <c r="P6" s="11" t="s">
        <v>17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IF(P6="관급자 관급 자재대",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  <c r="AL6">
        <f>IF(P6="사용자항목10", L6, 0)</f>
        <v>0</v>
      </c>
      <c r="AM6">
        <f>IF(P6="사용자항목11", L6, 0)</f>
        <v>0</v>
      </c>
      <c r="AN6">
        <f>IF(P6="사용자항목12", L6, 0)</f>
        <v>0</v>
      </c>
      <c r="AO6">
        <f>IF(P6="사용자항목13", L6, 0)</f>
        <v>0</v>
      </c>
      <c r="AP6">
        <f>IF(P6="사용자항목14", L6, 0)</f>
        <v>0</v>
      </c>
    </row>
    <row r="7" spans="1:45" ht="15.95" customHeight="1" x14ac:dyDescent="0.25">
      <c r="A7" s="8" t="s">
        <v>50</v>
      </c>
      <c r="B7" s="8" t="s">
        <v>51</v>
      </c>
      <c r="C7" s="9" t="s">
        <v>52</v>
      </c>
      <c r="D7" s="10">
        <v>474.8</v>
      </c>
      <c r="E7" s="10">
        <f>ROUNDDOWN([1]일위대가목록!F7, 2)</f>
        <v>0</v>
      </c>
      <c r="F7" s="10">
        <f>ROUNDDOWN(D7*E7, 0)</f>
        <v>0</v>
      </c>
      <c r="G7" s="10"/>
      <c r="H7" s="10"/>
      <c r="I7" s="10"/>
      <c r="J7" s="10"/>
      <c r="K7" s="10"/>
      <c r="L7" s="10"/>
      <c r="M7" s="8" t="s">
        <v>53</v>
      </c>
      <c r="O7" t="str">
        <f>""</f>
        <v/>
      </c>
      <c r="P7" s="11" t="s">
        <v>17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IF(P7="관급자 관급 자재대",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  <c r="AL7">
        <f>IF(P7="사용자항목10", L7, 0)</f>
        <v>0</v>
      </c>
      <c r="AM7">
        <f>IF(P7="사용자항목11", L7, 0)</f>
        <v>0</v>
      </c>
      <c r="AN7">
        <f>IF(P7="사용자항목12", L7, 0)</f>
        <v>0</v>
      </c>
      <c r="AO7">
        <f>IF(P7="사용자항목13", L7, 0)</f>
        <v>0</v>
      </c>
      <c r="AP7">
        <f>IF(P7="사용자항목14", L7, 0)</f>
        <v>0</v>
      </c>
    </row>
    <row r="8" spans="1:45" ht="15.95" customHeight="1" x14ac:dyDescent="0.25">
      <c r="A8" s="8" t="s">
        <v>54</v>
      </c>
      <c r="B8" s="8" t="s">
        <v>55</v>
      </c>
      <c r="C8" s="9" t="s">
        <v>52</v>
      </c>
      <c r="D8" s="10">
        <v>474.8</v>
      </c>
      <c r="E8" s="10">
        <f>ROUNDDOWN([1]일위대가목록!F8, 2)</f>
        <v>0</v>
      </c>
      <c r="F8" s="10">
        <f>ROUNDDOWN(D8*E8, 0)</f>
        <v>0</v>
      </c>
      <c r="G8" s="10"/>
      <c r="H8" s="10"/>
      <c r="I8" s="10"/>
      <c r="J8" s="10"/>
      <c r="K8" s="10"/>
      <c r="L8" s="10"/>
      <c r="M8" s="8" t="s">
        <v>56</v>
      </c>
      <c r="O8" t="str">
        <f>""</f>
        <v/>
      </c>
      <c r="P8" s="11" t="s">
        <v>17</v>
      </c>
      <c r="Q8">
        <v>1</v>
      </c>
      <c r="R8">
        <f>IF(P8="기계경비", J8, 0)</f>
        <v>0</v>
      </c>
      <c r="S8">
        <f>IF(P8="운반비", J8, 0)</f>
        <v>0</v>
      </c>
      <c r="T8">
        <f>IF(P8="작업부산물", F8, 0)</f>
        <v>0</v>
      </c>
      <c r="U8">
        <f>IF(P8="관급", F8, 0)</f>
        <v>0</v>
      </c>
      <c r="V8">
        <f>IF(P8="외주비", J8, 0)</f>
        <v>0</v>
      </c>
      <c r="W8">
        <f>IF(P8="장비비", J8, 0)</f>
        <v>0</v>
      </c>
      <c r="X8">
        <f>IF(P8="폐기물처리비", J8, 0)</f>
        <v>0</v>
      </c>
      <c r="Y8">
        <f>IF(P8="가설비", J8, 0)</f>
        <v>0</v>
      </c>
      <c r="Z8">
        <f>IF(P8="잡비제외분", F8, 0)</f>
        <v>0</v>
      </c>
      <c r="AA8">
        <f>IF(P8="사급자재대", L8, 0)</f>
        <v>0</v>
      </c>
      <c r="AB8">
        <f>IF(P8="관급자재대", L8, 0)</f>
        <v>0</v>
      </c>
      <c r="AC8">
        <f>IF(P8="관급자 관급 자재대", L8, 0)</f>
        <v>0</v>
      </c>
      <c r="AD8">
        <f>IF(P8="사용자항목2", L8, 0)</f>
        <v>0</v>
      </c>
      <c r="AE8">
        <f>IF(P8="사용자항목3", L8, 0)</f>
        <v>0</v>
      </c>
      <c r="AF8">
        <f>IF(P8="사용자항목4", L8, 0)</f>
        <v>0</v>
      </c>
      <c r="AG8">
        <f>IF(P8="사용자항목5", L8, 0)</f>
        <v>0</v>
      </c>
      <c r="AH8">
        <f>IF(P8="사용자항목6", L8, 0)</f>
        <v>0</v>
      </c>
      <c r="AI8">
        <f>IF(P8="사용자항목7", L8, 0)</f>
        <v>0</v>
      </c>
      <c r="AJ8">
        <f>IF(P8="사용자항목8", L8, 0)</f>
        <v>0</v>
      </c>
      <c r="AK8">
        <f>IF(P8="사용자항목9", L8, 0)</f>
        <v>0</v>
      </c>
      <c r="AL8">
        <f>IF(P8="사용자항목10", L8, 0)</f>
        <v>0</v>
      </c>
      <c r="AM8">
        <f>IF(P8="사용자항목11", L8, 0)</f>
        <v>0</v>
      </c>
      <c r="AN8">
        <f>IF(P8="사용자항목12", L8, 0)</f>
        <v>0</v>
      </c>
      <c r="AO8">
        <f>IF(P8="사용자항목13", L8, 0)</f>
        <v>0</v>
      </c>
      <c r="AP8">
        <f>IF(P8="사용자항목14", L8, 0)</f>
        <v>0</v>
      </c>
    </row>
    <row r="9" spans="1:45" ht="15.95" customHeight="1" x14ac:dyDescent="0.25">
      <c r="A9" s="12"/>
      <c r="B9" s="12"/>
      <c r="C9" s="13"/>
      <c r="D9" s="10"/>
      <c r="E9" s="10"/>
      <c r="F9" s="10"/>
      <c r="G9" s="10"/>
      <c r="H9" s="10"/>
      <c r="I9" s="10"/>
      <c r="J9" s="10"/>
      <c r="K9" s="10"/>
      <c r="L9" s="10"/>
      <c r="M9" s="12"/>
    </row>
    <row r="10" spans="1:45" ht="15.95" customHeight="1" x14ac:dyDescent="0.25">
      <c r="A10" s="12"/>
      <c r="B10" s="12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2"/>
    </row>
    <row r="11" spans="1:45" ht="15.95" customHeight="1" x14ac:dyDescent="0.25">
      <c r="A11" s="12"/>
      <c r="B11" s="12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2"/>
    </row>
    <row r="12" spans="1:45" ht="15.95" customHeight="1" x14ac:dyDescent="0.25">
      <c r="A12" s="12"/>
      <c r="B12" s="12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2"/>
    </row>
    <row r="13" spans="1:45" ht="15.95" customHeight="1" x14ac:dyDescent="0.25">
      <c r="A13" s="12"/>
      <c r="B13" s="12"/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2"/>
    </row>
    <row r="14" spans="1:45" ht="15.95" customHeight="1" x14ac:dyDescent="0.25">
      <c r="A14" s="12"/>
      <c r="B14" s="12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2"/>
    </row>
    <row r="15" spans="1:45" ht="15.95" customHeight="1" x14ac:dyDescent="0.25">
      <c r="A15" s="12"/>
      <c r="B15" s="12"/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2"/>
    </row>
    <row r="16" spans="1:45" ht="15.95" customHeight="1" x14ac:dyDescent="0.25">
      <c r="A16" s="12"/>
      <c r="B16" s="12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2"/>
    </row>
    <row r="17" spans="1:45" ht="15.95" customHeight="1" x14ac:dyDescent="0.25">
      <c r="A17" s="12"/>
      <c r="B17" s="12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2"/>
    </row>
    <row r="18" spans="1:45" ht="15.95" customHeight="1" x14ac:dyDescent="0.25">
      <c r="A18" s="12"/>
      <c r="B18" s="12"/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2"/>
    </row>
    <row r="19" spans="1:45" ht="15.95" customHeight="1" x14ac:dyDescent="0.25">
      <c r="A19" s="12"/>
      <c r="B19" s="12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2"/>
    </row>
    <row r="20" spans="1:45" ht="15.95" customHeight="1" x14ac:dyDescent="0.25">
      <c r="A20" s="12"/>
      <c r="B20" s="12"/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2"/>
    </row>
    <row r="21" spans="1:45" ht="15.95" customHeight="1" x14ac:dyDescent="0.25">
      <c r="A21" s="12"/>
      <c r="B21" s="12"/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2"/>
    </row>
    <row r="22" spans="1:45" ht="15.95" customHeight="1" x14ac:dyDescent="0.25">
      <c r="A22" s="12"/>
      <c r="B22" s="12"/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2"/>
    </row>
    <row r="23" spans="1:45" ht="15.95" customHeight="1" x14ac:dyDescent="0.25">
      <c r="A23" s="12"/>
      <c r="B23" s="12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2"/>
    </row>
    <row r="24" spans="1:45" ht="15.95" customHeight="1" x14ac:dyDescent="0.25">
      <c r="A24" s="12"/>
      <c r="B24" s="12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2"/>
    </row>
    <row r="25" spans="1:45" ht="15.95" customHeight="1" x14ac:dyDescent="0.25">
      <c r="A25" s="12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2"/>
    </row>
    <row r="26" spans="1:45" ht="15.95" customHeight="1" x14ac:dyDescent="0.25">
      <c r="A26" s="12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2"/>
    </row>
    <row r="27" spans="1:45" ht="15.95" customHeight="1" x14ac:dyDescent="0.25">
      <c r="A27" s="12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2"/>
    </row>
    <row r="28" spans="1:45" ht="15.95" customHeight="1" x14ac:dyDescent="0.25">
      <c r="A28" s="12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2"/>
    </row>
    <row r="29" spans="1:45" ht="15.95" customHeight="1" x14ac:dyDescent="0.25">
      <c r="A29" s="14" t="s">
        <v>57</v>
      </c>
      <c r="B29" s="15"/>
      <c r="C29" s="16"/>
      <c r="D29" s="17"/>
      <c r="E29" s="10"/>
      <c r="F29" s="17">
        <f>ROUNDDOWN(SUMIF(Q6:Q28, "1", F6:F28), 0)</f>
        <v>0</v>
      </c>
      <c r="G29" s="10"/>
      <c r="H29" s="17">
        <f>ROUNDDOWN(SUMIF(Q6:Q28, "1", H6:H28), 0)</f>
        <v>0</v>
      </c>
      <c r="I29" s="10"/>
      <c r="J29" s="17">
        <f>ROUNDDOWN(SUMIF(Q6:Q28, "1", J6:J28), 0)</f>
        <v>0</v>
      </c>
      <c r="K29" s="10"/>
      <c r="L29" s="17">
        <f>F29+H29+J29</f>
        <v>0</v>
      </c>
      <c r="M29" s="15"/>
      <c r="R29">
        <f t="shared" ref="R29:AS29" si="0">ROUNDDOWN(SUM(R6:R8), 0)</f>
        <v>0</v>
      </c>
      <c r="S29">
        <f t="shared" si="0"/>
        <v>0</v>
      </c>
      <c r="T29">
        <f t="shared" si="0"/>
        <v>0</v>
      </c>
      <c r="U29">
        <f t="shared" si="0"/>
        <v>0</v>
      </c>
      <c r="V29">
        <f t="shared" si="0"/>
        <v>0</v>
      </c>
      <c r="W29">
        <f t="shared" si="0"/>
        <v>0</v>
      </c>
      <c r="X29">
        <f t="shared" si="0"/>
        <v>0</v>
      </c>
      <c r="Y29">
        <f t="shared" si="0"/>
        <v>0</v>
      </c>
      <c r="Z29">
        <f t="shared" si="0"/>
        <v>0</v>
      </c>
      <c r="AA29">
        <f t="shared" si="0"/>
        <v>0</v>
      </c>
      <c r="AB29">
        <f t="shared" si="0"/>
        <v>0</v>
      </c>
      <c r="AC29">
        <f t="shared" si="0"/>
        <v>0</v>
      </c>
      <c r="AD29">
        <f t="shared" si="0"/>
        <v>0</v>
      </c>
      <c r="AE29">
        <f t="shared" si="0"/>
        <v>0</v>
      </c>
      <c r="AF29">
        <f t="shared" si="0"/>
        <v>0</v>
      </c>
      <c r="AG29">
        <f t="shared" si="0"/>
        <v>0</v>
      </c>
      <c r="AH29">
        <f t="shared" si="0"/>
        <v>0</v>
      </c>
      <c r="AI29">
        <f t="shared" si="0"/>
        <v>0</v>
      </c>
      <c r="AJ29">
        <f t="shared" si="0"/>
        <v>0</v>
      </c>
      <c r="AK29">
        <f t="shared" si="0"/>
        <v>0</v>
      </c>
      <c r="AL29">
        <f t="shared" si="0"/>
        <v>0</v>
      </c>
      <c r="AM29">
        <f t="shared" si="0"/>
        <v>0</v>
      </c>
      <c r="AN29">
        <f t="shared" si="0"/>
        <v>0</v>
      </c>
      <c r="AO29">
        <f t="shared" si="0"/>
        <v>0</v>
      </c>
      <c r="AP29">
        <f t="shared" si="0"/>
        <v>0</v>
      </c>
      <c r="AQ29">
        <f t="shared" si="0"/>
        <v>0</v>
      </c>
      <c r="AR29">
        <f t="shared" si="0"/>
        <v>0</v>
      </c>
      <c r="AS29">
        <f t="shared" si="0"/>
        <v>0</v>
      </c>
    </row>
    <row r="30" spans="1:45" ht="15.95" customHeight="1" x14ac:dyDescent="0.25">
      <c r="A30" s="6" t="s">
        <v>58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45" ht="15.95" customHeight="1" x14ac:dyDescent="0.25">
      <c r="A31" s="8" t="s">
        <v>59</v>
      </c>
      <c r="B31" s="8" t="s">
        <v>60</v>
      </c>
      <c r="C31" s="9" t="s">
        <v>61</v>
      </c>
      <c r="D31" s="10">
        <v>183.5</v>
      </c>
      <c r="E31" s="10"/>
      <c r="F31" s="10"/>
      <c r="G31" s="10"/>
      <c r="H31" s="10"/>
      <c r="I31" s="10"/>
      <c r="J31" s="10"/>
      <c r="K31" s="10"/>
      <c r="L31" s="10"/>
      <c r="M31" s="8" t="s">
        <v>49</v>
      </c>
      <c r="O31" t="str">
        <f>""</f>
        <v/>
      </c>
      <c r="P31" s="11" t="s">
        <v>17</v>
      </c>
      <c r="Q31">
        <v>1</v>
      </c>
      <c r="R31">
        <f>IF(P31="기계경비", J31, 0)</f>
        <v>0</v>
      </c>
      <c r="S31">
        <f>IF(P31="운반비", J31, 0)</f>
        <v>0</v>
      </c>
      <c r="T31">
        <f>IF(P31="작업부산물", F31, 0)</f>
        <v>0</v>
      </c>
      <c r="U31">
        <f>IF(P31="관급", F31, 0)</f>
        <v>0</v>
      </c>
      <c r="V31">
        <f>IF(P31="외주비", J31, 0)</f>
        <v>0</v>
      </c>
      <c r="W31">
        <f>IF(P31="장비비", J31, 0)</f>
        <v>0</v>
      </c>
      <c r="X31">
        <f>IF(P31="폐기물처리비", J31, 0)</f>
        <v>0</v>
      </c>
      <c r="Y31">
        <f>IF(P31="가설비", J31, 0)</f>
        <v>0</v>
      </c>
      <c r="Z31">
        <f>IF(P31="잡비제외분", F31, 0)</f>
        <v>0</v>
      </c>
      <c r="AA31">
        <f>IF(P31="사급자재대", L31, 0)</f>
        <v>0</v>
      </c>
      <c r="AB31">
        <f>IF(P31="관급자재대", L31, 0)</f>
        <v>0</v>
      </c>
      <c r="AC31">
        <f>IF(P31="관급자 관급 자재대", L31, 0)</f>
        <v>0</v>
      </c>
      <c r="AD31">
        <f>IF(P31="사용자항목2", L31, 0)</f>
        <v>0</v>
      </c>
      <c r="AE31">
        <f>IF(P31="사용자항목3", L31, 0)</f>
        <v>0</v>
      </c>
      <c r="AF31">
        <f>IF(P31="사용자항목4", L31, 0)</f>
        <v>0</v>
      </c>
      <c r="AG31">
        <f>IF(P31="사용자항목5", L31, 0)</f>
        <v>0</v>
      </c>
      <c r="AH31">
        <f>IF(P31="사용자항목6", L31, 0)</f>
        <v>0</v>
      </c>
      <c r="AI31">
        <f>IF(P31="사용자항목7", L31, 0)</f>
        <v>0</v>
      </c>
      <c r="AJ31">
        <f>IF(P31="사용자항목8", L31, 0)</f>
        <v>0</v>
      </c>
      <c r="AK31">
        <f>IF(P31="사용자항목9", L31, 0)</f>
        <v>0</v>
      </c>
      <c r="AL31">
        <f>IF(P31="사용자항목10", L31, 0)</f>
        <v>0</v>
      </c>
      <c r="AM31">
        <f>IF(P31="사용자항목11", L31, 0)</f>
        <v>0</v>
      </c>
      <c r="AN31">
        <f>IF(P31="사용자항목12", L31, 0)</f>
        <v>0</v>
      </c>
      <c r="AO31">
        <f>IF(P31="사용자항목13", L31, 0)</f>
        <v>0</v>
      </c>
      <c r="AP31">
        <f>IF(P31="사용자항목14", L31, 0)</f>
        <v>0</v>
      </c>
    </row>
    <row r="32" spans="1:45" ht="15.95" customHeight="1" x14ac:dyDescent="0.25">
      <c r="A32" s="8" t="s">
        <v>62</v>
      </c>
      <c r="B32" s="8" t="s">
        <v>63</v>
      </c>
      <c r="C32" s="9" t="s">
        <v>61</v>
      </c>
      <c r="D32" s="10">
        <v>86.5</v>
      </c>
      <c r="E32" s="10"/>
      <c r="F32" s="10"/>
      <c r="G32" s="10"/>
      <c r="H32" s="10"/>
      <c r="I32" s="10"/>
      <c r="J32" s="10"/>
      <c r="K32" s="10"/>
      <c r="L32" s="10"/>
      <c r="M32" s="8" t="s">
        <v>64</v>
      </c>
      <c r="O32" t="str">
        <f>""</f>
        <v/>
      </c>
      <c r="P32" s="11" t="s">
        <v>17</v>
      </c>
      <c r="Q32">
        <v>1</v>
      </c>
      <c r="R32">
        <f>IF(P32="기계경비", J32, 0)</f>
        <v>0</v>
      </c>
      <c r="S32">
        <f>IF(P32="운반비", J32, 0)</f>
        <v>0</v>
      </c>
      <c r="T32">
        <f>IF(P32="작업부산물", F32, 0)</f>
        <v>0</v>
      </c>
      <c r="U32">
        <f>IF(P32="관급", F32, 0)</f>
        <v>0</v>
      </c>
      <c r="V32">
        <f>IF(P32="외주비", J32, 0)</f>
        <v>0</v>
      </c>
      <c r="W32">
        <f>IF(P32="장비비", J32, 0)</f>
        <v>0</v>
      </c>
      <c r="X32">
        <f>IF(P32="폐기물처리비", J32, 0)</f>
        <v>0</v>
      </c>
      <c r="Y32">
        <f>IF(P32="가설비", J32, 0)</f>
        <v>0</v>
      </c>
      <c r="Z32">
        <f>IF(P32="잡비제외분", F32, 0)</f>
        <v>0</v>
      </c>
      <c r="AA32">
        <f>IF(P32="사급자재대", L32, 0)</f>
        <v>0</v>
      </c>
      <c r="AB32">
        <f>IF(P32="관급자재대", L32, 0)</f>
        <v>0</v>
      </c>
      <c r="AC32">
        <f>IF(P32="관급자 관급 자재대", L32, 0)</f>
        <v>0</v>
      </c>
      <c r="AD32">
        <f>IF(P32="사용자항목2", L32, 0)</f>
        <v>0</v>
      </c>
      <c r="AE32">
        <f>IF(P32="사용자항목3", L32, 0)</f>
        <v>0</v>
      </c>
      <c r="AF32">
        <f>IF(P32="사용자항목4", L32, 0)</f>
        <v>0</v>
      </c>
      <c r="AG32">
        <f>IF(P32="사용자항목5", L32, 0)</f>
        <v>0</v>
      </c>
      <c r="AH32">
        <f>IF(P32="사용자항목6", L32, 0)</f>
        <v>0</v>
      </c>
      <c r="AI32">
        <f>IF(P32="사용자항목7", L32, 0)</f>
        <v>0</v>
      </c>
      <c r="AJ32">
        <f>IF(P32="사용자항목8", L32, 0)</f>
        <v>0</v>
      </c>
      <c r="AK32">
        <f>IF(P32="사용자항목9", L32, 0)</f>
        <v>0</v>
      </c>
      <c r="AL32">
        <f>IF(P32="사용자항목10", L32, 0)</f>
        <v>0</v>
      </c>
      <c r="AM32">
        <f>IF(P32="사용자항목11", L32, 0)</f>
        <v>0</v>
      </c>
      <c r="AN32">
        <f>IF(P32="사용자항목12", L32, 0)</f>
        <v>0</v>
      </c>
      <c r="AO32">
        <f>IF(P32="사용자항목13", L32, 0)</f>
        <v>0</v>
      </c>
      <c r="AP32">
        <f>IF(P32="사용자항목14", L32, 0)</f>
        <v>0</v>
      </c>
    </row>
    <row r="33" spans="1:42" ht="15.95" customHeight="1" x14ac:dyDescent="0.25">
      <c r="A33" s="8" t="s">
        <v>65</v>
      </c>
      <c r="B33" s="8" t="s">
        <v>66</v>
      </c>
      <c r="C33" s="9" t="s">
        <v>61</v>
      </c>
      <c r="D33" s="10">
        <v>97</v>
      </c>
      <c r="E33" s="10"/>
      <c r="F33" s="10"/>
      <c r="G33" s="10"/>
      <c r="H33" s="10"/>
      <c r="I33" s="10"/>
      <c r="J33" s="10"/>
      <c r="K33" s="10"/>
      <c r="L33" s="10"/>
      <c r="M33" s="8" t="s">
        <v>53</v>
      </c>
      <c r="O33" t="str">
        <f>""</f>
        <v/>
      </c>
      <c r="P33" s="11" t="s">
        <v>17</v>
      </c>
      <c r="Q33">
        <v>1</v>
      </c>
      <c r="R33">
        <f>IF(P33="기계경비", J33, 0)</f>
        <v>0</v>
      </c>
      <c r="S33">
        <f>IF(P33="운반비", J33, 0)</f>
        <v>0</v>
      </c>
      <c r="T33">
        <f>IF(P33="작업부산물", F33, 0)</f>
        <v>0</v>
      </c>
      <c r="U33">
        <f>IF(P33="관급", F33, 0)</f>
        <v>0</v>
      </c>
      <c r="V33">
        <f>IF(P33="외주비", J33, 0)</f>
        <v>0</v>
      </c>
      <c r="W33">
        <f>IF(P33="장비비", J33, 0)</f>
        <v>0</v>
      </c>
      <c r="X33">
        <f>IF(P33="폐기물처리비", J33, 0)</f>
        <v>0</v>
      </c>
      <c r="Y33">
        <f>IF(P33="가설비", J33, 0)</f>
        <v>0</v>
      </c>
      <c r="Z33">
        <f>IF(P33="잡비제외분", F33, 0)</f>
        <v>0</v>
      </c>
      <c r="AA33">
        <f>IF(P33="사급자재대", L33, 0)</f>
        <v>0</v>
      </c>
      <c r="AB33">
        <f>IF(P33="관급자재대", L33, 0)</f>
        <v>0</v>
      </c>
      <c r="AC33">
        <f>IF(P33="관급자 관급 자재대", L33, 0)</f>
        <v>0</v>
      </c>
      <c r="AD33">
        <f>IF(P33="사용자항목2", L33, 0)</f>
        <v>0</v>
      </c>
      <c r="AE33">
        <f>IF(P33="사용자항목3", L33, 0)</f>
        <v>0</v>
      </c>
      <c r="AF33">
        <f>IF(P33="사용자항목4", L33, 0)</f>
        <v>0</v>
      </c>
      <c r="AG33">
        <f>IF(P33="사용자항목5", L33, 0)</f>
        <v>0</v>
      </c>
      <c r="AH33">
        <f>IF(P33="사용자항목6", L33, 0)</f>
        <v>0</v>
      </c>
      <c r="AI33">
        <f>IF(P33="사용자항목7", L33, 0)</f>
        <v>0</v>
      </c>
      <c r="AJ33">
        <f>IF(P33="사용자항목8", L33, 0)</f>
        <v>0</v>
      </c>
      <c r="AK33">
        <f>IF(P33="사용자항목9", L33, 0)</f>
        <v>0</v>
      </c>
      <c r="AL33">
        <f>IF(P33="사용자항목10", L33, 0)</f>
        <v>0</v>
      </c>
      <c r="AM33">
        <f>IF(P33="사용자항목11", L33, 0)</f>
        <v>0</v>
      </c>
      <c r="AN33">
        <f>IF(P33="사용자항목12", L33, 0)</f>
        <v>0</v>
      </c>
      <c r="AO33">
        <f>IF(P33="사용자항목13", L33, 0)</f>
        <v>0</v>
      </c>
      <c r="AP33">
        <f>IF(P33="사용자항목14", L33, 0)</f>
        <v>0</v>
      </c>
    </row>
    <row r="34" spans="1:42" ht="15.95" customHeight="1" x14ac:dyDescent="0.25">
      <c r="A34" s="8" t="s">
        <v>67</v>
      </c>
      <c r="B34" s="8" t="s">
        <v>68</v>
      </c>
      <c r="C34" s="9" t="s">
        <v>61</v>
      </c>
      <c r="D34" s="10">
        <v>12.8</v>
      </c>
      <c r="E34" s="10"/>
      <c r="F34" s="10"/>
      <c r="G34" s="10"/>
      <c r="H34" s="10"/>
      <c r="I34" s="10"/>
      <c r="J34" s="10"/>
      <c r="K34" s="10"/>
      <c r="L34" s="10"/>
      <c r="M34" s="8" t="s">
        <v>69</v>
      </c>
      <c r="O34" t="str">
        <f>""</f>
        <v/>
      </c>
      <c r="P34" s="11" t="s">
        <v>17</v>
      </c>
      <c r="Q34">
        <v>1</v>
      </c>
      <c r="R34">
        <f>IF(P34="기계경비", J34, 0)</f>
        <v>0</v>
      </c>
      <c r="S34">
        <f>IF(P34="운반비", J34, 0)</f>
        <v>0</v>
      </c>
      <c r="T34">
        <f>IF(P34="작업부산물", F34, 0)</f>
        <v>0</v>
      </c>
      <c r="U34">
        <f>IF(P34="관급", F34, 0)</f>
        <v>0</v>
      </c>
      <c r="V34">
        <f>IF(P34="외주비", J34, 0)</f>
        <v>0</v>
      </c>
      <c r="W34">
        <f>IF(P34="장비비", J34, 0)</f>
        <v>0</v>
      </c>
      <c r="X34">
        <f>IF(P34="폐기물처리비", J34, 0)</f>
        <v>0</v>
      </c>
      <c r="Y34">
        <f>IF(P34="가설비", J34, 0)</f>
        <v>0</v>
      </c>
      <c r="Z34">
        <f>IF(P34="잡비제외분", F34, 0)</f>
        <v>0</v>
      </c>
      <c r="AA34">
        <f>IF(P34="사급자재대", L34, 0)</f>
        <v>0</v>
      </c>
      <c r="AB34">
        <f>IF(P34="관급자재대", L34, 0)</f>
        <v>0</v>
      </c>
      <c r="AC34">
        <f>IF(P34="관급자 관급 자재대", L34, 0)</f>
        <v>0</v>
      </c>
      <c r="AD34">
        <f>IF(P34="사용자항목2", L34, 0)</f>
        <v>0</v>
      </c>
      <c r="AE34">
        <f>IF(P34="사용자항목3", L34, 0)</f>
        <v>0</v>
      </c>
      <c r="AF34">
        <f>IF(P34="사용자항목4", L34, 0)</f>
        <v>0</v>
      </c>
      <c r="AG34">
        <f>IF(P34="사용자항목5", L34, 0)</f>
        <v>0</v>
      </c>
      <c r="AH34">
        <f>IF(P34="사용자항목6", L34, 0)</f>
        <v>0</v>
      </c>
      <c r="AI34">
        <f>IF(P34="사용자항목7", L34, 0)</f>
        <v>0</v>
      </c>
      <c r="AJ34">
        <f>IF(P34="사용자항목8", L34, 0)</f>
        <v>0</v>
      </c>
      <c r="AK34">
        <f>IF(P34="사용자항목9", L34, 0)</f>
        <v>0</v>
      </c>
      <c r="AL34">
        <f>IF(P34="사용자항목10", L34, 0)</f>
        <v>0</v>
      </c>
      <c r="AM34">
        <f>IF(P34="사용자항목11", L34, 0)</f>
        <v>0</v>
      </c>
      <c r="AN34">
        <f>IF(P34="사용자항목12", L34, 0)</f>
        <v>0</v>
      </c>
      <c r="AO34">
        <f>IF(P34="사용자항목13", L34, 0)</f>
        <v>0</v>
      </c>
      <c r="AP34">
        <f>IF(P34="사용자항목14", L34, 0)</f>
        <v>0</v>
      </c>
    </row>
    <row r="35" spans="1:42" ht="15.95" customHeight="1" x14ac:dyDescent="0.25">
      <c r="A35" s="12"/>
      <c r="B35" s="12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2"/>
    </row>
    <row r="36" spans="1:42" ht="15.95" customHeight="1" x14ac:dyDescent="0.25">
      <c r="A36" s="12"/>
      <c r="B36" s="12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2"/>
    </row>
    <row r="37" spans="1:42" ht="15.95" customHeight="1" x14ac:dyDescent="0.25">
      <c r="A37" s="12"/>
      <c r="B37" s="12"/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2"/>
    </row>
    <row r="38" spans="1:42" ht="15.95" customHeight="1" x14ac:dyDescent="0.25">
      <c r="A38" s="12"/>
      <c r="B38" s="12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2"/>
    </row>
    <row r="39" spans="1:42" ht="15.95" customHeight="1" x14ac:dyDescent="0.25">
      <c r="A39" s="12"/>
      <c r="B39" s="12"/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2"/>
    </row>
    <row r="40" spans="1:42" ht="15.95" customHeight="1" x14ac:dyDescent="0.25">
      <c r="A40" s="12"/>
      <c r="B40" s="12"/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2"/>
    </row>
    <row r="41" spans="1:42" ht="15.95" customHeight="1" x14ac:dyDescent="0.25">
      <c r="A41" s="12"/>
      <c r="B41" s="12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2"/>
    </row>
    <row r="42" spans="1:42" ht="15.95" customHeight="1" x14ac:dyDescent="0.25">
      <c r="A42" s="12"/>
      <c r="B42" s="12"/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2"/>
    </row>
    <row r="43" spans="1:42" ht="15.95" customHeight="1" x14ac:dyDescent="0.25">
      <c r="A43" s="12"/>
      <c r="B43" s="12"/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2"/>
    </row>
    <row r="44" spans="1:42" ht="15.95" customHeight="1" x14ac:dyDescent="0.25">
      <c r="A44" s="12"/>
      <c r="B44" s="12"/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2"/>
    </row>
    <row r="45" spans="1:42" ht="15.95" customHeight="1" x14ac:dyDescent="0.25">
      <c r="A45" s="12"/>
      <c r="B45" s="12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2"/>
    </row>
    <row r="46" spans="1:42" ht="15.95" customHeight="1" x14ac:dyDescent="0.25">
      <c r="A46" s="12"/>
      <c r="B46" s="12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2"/>
    </row>
    <row r="47" spans="1:42" ht="15.95" customHeight="1" x14ac:dyDescent="0.25">
      <c r="A47" s="12"/>
      <c r="B47" s="12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2"/>
    </row>
    <row r="48" spans="1:42" ht="15.95" customHeight="1" x14ac:dyDescent="0.25">
      <c r="A48" s="12"/>
      <c r="B48" s="12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2"/>
    </row>
    <row r="49" spans="1:45" ht="15.95" customHeight="1" x14ac:dyDescent="0.25">
      <c r="A49" s="12"/>
      <c r="B49" s="12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2"/>
    </row>
    <row r="50" spans="1:45" ht="15.95" customHeight="1" x14ac:dyDescent="0.25">
      <c r="A50" s="12"/>
      <c r="B50" s="12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2"/>
    </row>
    <row r="51" spans="1:45" ht="15.95" customHeight="1" x14ac:dyDescent="0.25">
      <c r="A51" s="12"/>
      <c r="B51" s="12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2"/>
    </row>
    <row r="52" spans="1:45" ht="15.95" customHeight="1" x14ac:dyDescent="0.25">
      <c r="A52" s="12"/>
      <c r="B52" s="12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2"/>
    </row>
    <row r="53" spans="1:45" ht="15.95" customHeight="1" x14ac:dyDescent="0.25">
      <c r="A53" s="12"/>
      <c r="B53" s="12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2"/>
    </row>
    <row r="54" spans="1:45" ht="15.95" customHeight="1" x14ac:dyDescent="0.25">
      <c r="A54" s="14" t="s">
        <v>57</v>
      </c>
      <c r="B54" s="15"/>
      <c r="C54" s="16"/>
      <c r="D54" s="17"/>
      <c r="E54" s="10"/>
      <c r="F54" s="17">
        <f>ROUNDDOWN(SUMIF(Q31:Q53, "1", F31:F53), 0)</f>
        <v>0</v>
      </c>
      <c r="G54" s="10"/>
      <c r="H54" s="17">
        <f>ROUNDDOWN(SUMIF(Q31:Q53, "1", H31:H53), 0)</f>
        <v>0</v>
      </c>
      <c r="I54" s="10"/>
      <c r="J54" s="17">
        <f>ROUNDDOWN(SUMIF(Q31:Q53, "1", J31:J53), 0)</f>
        <v>0</v>
      </c>
      <c r="K54" s="10"/>
      <c r="L54" s="17">
        <f>F54+H54+J54</f>
        <v>0</v>
      </c>
      <c r="M54" s="15"/>
      <c r="R54">
        <f t="shared" ref="R54:AS54" si="1">ROUNDDOWN(SUM(R31:R34), 0)</f>
        <v>0</v>
      </c>
      <c r="S54">
        <f t="shared" si="1"/>
        <v>0</v>
      </c>
      <c r="T54">
        <f t="shared" si="1"/>
        <v>0</v>
      </c>
      <c r="U54">
        <f t="shared" si="1"/>
        <v>0</v>
      </c>
      <c r="V54">
        <f t="shared" si="1"/>
        <v>0</v>
      </c>
      <c r="W54">
        <f t="shared" si="1"/>
        <v>0</v>
      </c>
      <c r="X54">
        <f t="shared" si="1"/>
        <v>0</v>
      </c>
      <c r="Y54">
        <f t="shared" si="1"/>
        <v>0</v>
      </c>
      <c r="Z54">
        <f t="shared" si="1"/>
        <v>0</v>
      </c>
      <c r="AA54">
        <f t="shared" si="1"/>
        <v>0</v>
      </c>
      <c r="AB54">
        <f t="shared" si="1"/>
        <v>0</v>
      </c>
      <c r="AC54">
        <f t="shared" si="1"/>
        <v>0</v>
      </c>
      <c r="AD54">
        <f t="shared" si="1"/>
        <v>0</v>
      </c>
      <c r="AE54">
        <f t="shared" si="1"/>
        <v>0</v>
      </c>
      <c r="AF54">
        <f t="shared" si="1"/>
        <v>0</v>
      </c>
      <c r="AG54">
        <f t="shared" si="1"/>
        <v>0</v>
      </c>
      <c r="AH54">
        <f t="shared" si="1"/>
        <v>0</v>
      </c>
      <c r="AI54">
        <f t="shared" si="1"/>
        <v>0</v>
      </c>
      <c r="AJ54">
        <f t="shared" si="1"/>
        <v>0</v>
      </c>
      <c r="AK54">
        <f t="shared" si="1"/>
        <v>0</v>
      </c>
      <c r="AL54">
        <f t="shared" si="1"/>
        <v>0</v>
      </c>
      <c r="AM54">
        <f t="shared" si="1"/>
        <v>0</v>
      </c>
      <c r="AN54">
        <f t="shared" si="1"/>
        <v>0</v>
      </c>
      <c r="AO54">
        <f t="shared" si="1"/>
        <v>0</v>
      </c>
      <c r="AP54">
        <f t="shared" si="1"/>
        <v>0</v>
      </c>
      <c r="AQ54">
        <f t="shared" si="1"/>
        <v>0</v>
      </c>
      <c r="AR54">
        <f t="shared" si="1"/>
        <v>0</v>
      </c>
      <c r="AS54">
        <f t="shared" si="1"/>
        <v>0</v>
      </c>
    </row>
    <row r="55" spans="1:45" ht="15.95" customHeight="1" x14ac:dyDescent="0.25">
      <c r="A55" s="6" t="s">
        <v>70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45" ht="15.95" customHeight="1" x14ac:dyDescent="0.25">
      <c r="A56" s="8" t="s">
        <v>71</v>
      </c>
      <c r="B56" s="8" t="s">
        <v>72</v>
      </c>
      <c r="C56" s="9" t="s">
        <v>73</v>
      </c>
      <c r="D56" s="10">
        <v>99.3</v>
      </c>
      <c r="E56" s="10"/>
      <c r="F56" s="10"/>
      <c r="G56" s="10"/>
      <c r="H56" s="10"/>
      <c r="I56" s="10"/>
      <c r="J56" s="10"/>
      <c r="K56" s="10"/>
      <c r="L56" s="10"/>
      <c r="M56" s="12"/>
      <c r="O56" t="str">
        <f>"01"</f>
        <v>01</v>
      </c>
      <c r="P56" s="11" t="s">
        <v>17</v>
      </c>
      <c r="Q56">
        <v>1</v>
      </c>
      <c r="R56">
        <f t="shared" ref="R56:R63" si="2">IF(P56="기계경비", J56, 0)</f>
        <v>0</v>
      </c>
      <c r="S56">
        <f t="shared" ref="S56:S63" si="3">IF(P56="운반비", J56, 0)</f>
        <v>0</v>
      </c>
      <c r="T56">
        <f t="shared" ref="T56:T63" si="4">IF(P56="작업부산물", F56, 0)</f>
        <v>0</v>
      </c>
      <c r="U56">
        <f t="shared" ref="U56:U63" si="5">IF(P56="관급", F56, 0)</f>
        <v>0</v>
      </c>
      <c r="V56">
        <f t="shared" ref="V56:V63" si="6">IF(P56="외주비", J56, 0)</f>
        <v>0</v>
      </c>
      <c r="W56">
        <f t="shared" ref="W56:W63" si="7">IF(P56="장비비", J56, 0)</f>
        <v>0</v>
      </c>
      <c r="X56">
        <f t="shared" ref="X56:X63" si="8">IF(P56="폐기물처리비", J56, 0)</f>
        <v>0</v>
      </c>
      <c r="Y56">
        <f t="shared" ref="Y56:Y63" si="9">IF(P56="가설비", J56, 0)</f>
        <v>0</v>
      </c>
      <c r="Z56">
        <f t="shared" ref="Z56:Z63" si="10">IF(P56="잡비제외분", F56, 0)</f>
        <v>0</v>
      </c>
      <c r="AA56">
        <f t="shared" ref="AA56:AA63" si="11">IF(P56="사급자재대", L56, 0)</f>
        <v>0</v>
      </c>
      <c r="AB56">
        <f t="shared" ref="AB56:AB63" si="12">IF(P56="관급자재대", L56, 0)</f>
        <v>0</v>
      </c>
      <c r="AC56">
        <f t="shared" ref="AC56:AC63" si="13">IF(P56="관급자 관급 자재대", L56, 0)</f>
        <v>0</v>
      </c>
      <c r="AD56">
        <f t="shared" ref="AD56:AD63" si="14">IF(P56="사용자항목2", L56, 0)</f>
        <v>0</v>
      </c>
      <c r="AE56">
        <f t="shared" ref="AE56:AE63" si="15">IF(P56="사용자항목3", L56, 0)</f>
        <v>0</v>
      </c>
      <c r="AF56">
        <f t="shared" ref="AF56:AF63" si="16">IF(P56="사용자항목4", L56, 0)</f>
        <v>0</v>
      </c>
      <c r="AG56">
        <f t="shared" ref="AG56:AG63" si="17">IF(P56="사용자항목5", L56, 0)</f>
        <v>0</v>
      </c>
      <c r="AH56">
        <f t="shared" ref="AH56:AH63" si="18">IF(P56="사용자항목6", L56, 0)</f>
        <v>0</v>
      </c>
      <c r="AI56">
        <f t="shared" ref="AI56:AI63" si="19">IF(P56="사용자항목7", L56, 0)</f>
        <v>0</v>
      </c>
      <c r="AJ56">
        <f t="shared" ref="AJ56:AJ63" si="20">IF(P56="사용자항목8", L56, 0)</f>
        <v>0</v>
      </c>
      <c r="AK56">
        <f t="shared" ref="AK56:AK63" si="21">IF(P56="사용자항목9", L56, 0)</f>
        <v>0</v>
      </c>
      <c r="AL56">
        <f t="shared" ref="AL56:AL63" si="22">IF(P56="사용자항목10", L56, 0)</f>
        <v>0</v>
      </c>
      <c r="AM56">
        <f t="shared" ref="AM56:AM63" si="23">IF(P56="사용자항목11", L56, 0)</f>
        <v>0</v>
      </c>
      <c r="AN56">
        <f t="shared" ref="AN56:AN63" si="24">IF(P56="사용자항목12", L56, 0)</f>
        <v>0</v>
      </c>
      <c r="AO56">
        <f t="shared" ref="AO56:AO63" si="25">IF(P56="사용자항목13", L56, 0)</f>
        <v>0</v>
      </c>
      <c r="AP56">
        <f t="shared" ref="AP56:AP63" si="26">IF(P56="사용자항목14", L56, 0)</f>
        <v>0</v>
      </c>
    </row>
    <row r="57" spans="1:45" ht="15.95" customHeight="1" x14ac:dyDescent="0.25">
      <c r="A57" s="8" t="s">
        <v>71</v>
      </c>
      <c r="B57" s="8" t="s">
        <v>74</v>
      </c>
      <c r="C57" s="9" t="s">
        <v>73</v>
      </c>
      <c r="D57" s="10">
        <v>6.5</v>
      </c>
      <c r="E57" s="10"/>
      <c r="F57" s="10"/>
      <c r="G57" s="10"/>
      <c r="H57" s="10"/>
      <c r="I57" s="10"/>
      <c r="J57" s="10"/>
      <c r="K57" s="10"/>
      <c r="L57" s="10"/>
      <c r="M57" s="12"/>
      <c r="O57" t="str">
        <f>"01"</f>
        <v>01</v>
      </c>
      <c r="P57" s="11" t="s">
        <v>17</v>
      </c>
      <c r="Q57">
        <v>1</v>
      </c>
      <c r="R57">
        <f t="shared" si="2"/>
        <v>0</v>
      </c>
      <c r="S57">
        <f t="shared" si="3"/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f t="shared" si="7"/>
        <v>0</v>
      </c>
      <c r="X57">
        <f t="shared" si="8"/>
        <v>0</v>
      </c>
      <c r="Y57">
        <f t="shared" si="9"/>
        <v>0</v>
      </c>
      <c r="Z57">
        <f t="shared" si="10"/>
        <v>0</v>
      </c>
      <c r="AA57">
        <f t="shared" si="11"/>
        <v>0</v>
      </c>
      <c r="AB57">
        <f t="shared" si="12"/>
        <v>0</v>
      </c>
      <c r="AC57">
        <f t="shared" si="13"/>
        <v>0</v>
      </c>
      <c r="AD57">
        <f t="shared" si="14"/>
        <v>0</v>
      </c>
      <c r="AE57">
        <f t="shared" si="15"/>
        <v>0</v>
      </c>
      <c r="AF57">
        <f t="shared" si="16"/>
        <v>0</v>
      </c>
      <c r="AG57">
        <f t="shared" si="17"/>
        <v>0</v>
      </c>
      <c r="AH57">
        <f t="shared" si="18"/>
        <v>0</v>
      </c>
      <c r="AI57">
        <f t="shared" si="19"/>
        <v>0</v>
      </c>
      <c r="AJ57">
        <f t="shared" si="20"/>
        <v>0</v>
      </c>
      <c r="AK57">
        <f t="shared" si="21"/>
        <v>0</v>
      </c>
      <c r="AL57">
        <f t="shared" si="22"/>
        <v>0</v>
      </c>
      <c r="AM57">
        <f t="shared" si="23"/>
        <v>0</v>
      </c>
      <c r="AN57">
        <f t="shared" si="24"/>
        <v>0</v>
      </c>
      <c r="AO57">
        <f t="shared" si="25"/>
        <v>0</v>
      </c>
      <c r="AP57">
        <f t="shared" si="26"/>
        <v>0</v>
      </c>
    </row>
    <row r="58" spans="1:45" ht="15.95" customHeight="1" x14ac:dyDescent="0.25">
      <c r="A58" s="8" t="s">
        <v>75</v>
      </c>
      <c r="B58" s="8" t="s">
        <v>76</v>
      </c>
      <c r="C58" s="9" t="s">
        <v>61</v>
      </c>
      <c r="D58" s="10">
        <v>98.3</v>
      </c>
      <c r="E58" s="10"/>
      <c r="F58" s="10"/>
      <c r="G58" s="10"/>
      <c r="H58" s="10"/>
      <c r="I58" s="10"/>
      <c r="J58" s="10"/>
      <c r="K58" s="10"/>
      <c r="L58" s="10"/>
      <c r="M58" s="8" t="s">
        <v>77</v>
      </c>
      <c r="O58" t="str">
        <f>""</f>
        <v/>
      </c>
      <c r="P58" s="11" t="s">
        <v>17</v>
      </c>
      <c r="Q58">
        <v>1</v>
      </c>
      <c r="R58">
        <f t="shared" si="2"/>
        <v>0</v>
      </c>
      <c r="S58">
        <f t="shared" si="3"/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f t="shared" si="7"/>
        <v>0</v>
      </c>
      <c r="X58">
        <f t="shared" si="8"/>
        <v>0</v>
      </c>
      <c r="Y58">
        <f t="shared" si="9"/>
        <v>0</v>
      </c>
      <c r="Z58">
        <f t="shared" si="10"/>
        <v>0</v>
      </c>
      <c r="AA58">
        <f t="shared" si="11"/>
        <v>0</v>
      </c>
      <c r="AB58">
        <f t="shared" si="12"/>
        <v>0</v>
      </c>
      <c r="AC58">
        <f t="shared" si="13"/>
        <v>0</v>
      </c>
      <c r="AD58">
        <f t="shared" si="14"/>
        <v>0</v>
      </c>
      <c r="AE58">
        <f t="shared" si="15"/>
        <v>0</v>
      </c>
      <c r="AF58">
        <f t="shared" si="16"/>
        <v>0</v>
      </c>
      <c r="AG58">
        <f t="shared" si="17"/>
        <v>0</v>
      </c>
      <c r="AH58">
        <f t="shared" si="18"/>
        <v>0</v>
      </c>
      <c r="AI58">
        <f t="shared" si="19"/>
        <v>0</v>
      </c>
      <c r="AJ58">
        <f t="shared" si="20"/>
        <v>0</v>
      </c>
      <c r="AK58">
        <f t="shared" si="21"/>
        <v>0</v>
      </c>
      <c r="AL58">
        <f t="shared" si="22"/>
        <v>0</v>
      </c>
      <c r="AM58">
        <f t="shared" si="23"/>
        <v>0</v>
      </c>
      <c r="AN58">
        <f t="shared" si="24"/>
        <v>0</v>
      </c>
      <c r="AO58">
        <f t="shared" si="25"/>
        <v>0</v>
      </c>
      <c r="AP58">
        <f t="shared" si="26"/>
        <v>0</v>
      </c>
    </row>
    <row r="59" spans="1:45" ht="15.95" customHeight="1" x14ac:dyDescent="0.25">
      <c r="A59" s="8" t="s">
        <v>75</v>
      </c>
      <c r="B59" s="8" t="s">
        <v>78</v>
      </c>
      <c r="C59" s="9" t="s">
        <v>61</v>
      </c>
      <c r="D59" s="10">
        <v>6.4</v>
      </c>
      <c r="E59" s="10"/>
      <c r="F59" s="10"/>
      <c r="G59" s="10"/>
      <c r="H59" s="10"/>
      <c r="I59" s="10"/>
      <c r="J59" s="10"/>
      <c r="K59" s="10"/>
      <c r="L59" s="10"/>
      <c r="M59" s="8" t="s">
        <v>79</v>
      </c>
      <c r="O59" t="str">
        <f>""</f>
        <v/>
      </c>
      <c r="P59" s="11" t="s">
        <v>17</v>
      </c>
      <c r="Q59">
        <v>1</v>
      </c>
      <c r="R59">
        <f t="shared" si="2"/>
        <v>0</v>
      </c>
      <c r="S59">
        <f t="shared" si="3"/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f t="shared" si="7"/>
        <v>0</v>
      </c>
      <c r="X59">
        <f t="shared" si="8"/>
        <v>0</v>
      </c>
      <c r="Y59">
        <f t="shared" si="9"/>
        <v>0</v>
      </c>
      <c r="Z59">
        <f t="shared" si="10"/>
        <v>0</v>
      </c>
      <c r="AA59">
        <f t="shared" si="11"/>
        <v>0</v>
      </c>
      <c r="AB59">
        <f t="shared" si="12"/>
        <v>0</v>
      </c>
      <c r="AC59">
        <f t="shared" si="13"/>
        <v>0</v>
      </c>
      <c r="AD59">
        <f t="shared" si="14"/>
        <v>0</v>
      </c>
      <c r="AE59">
        <f t="shared" si="15"/>
        <v>0</v>
      </c>
      <c r="AF59">
        <f t="shared" si="16"/>
        <v>0</v>
      </c>
      <c r="AG59">
        <f t="shared" si="17"/>
        <v>0</v>
      </c>
      <c r="AH59">
        <f t="shared" si="18"/>
        <v>0</v>
      </c>
      <c r="AI59">
        <f t="shared" si="19"/>
        <v>0</v>
      </c>
      <c r="AJ59">
        <f t="shared" si="20"/>
        <v>0</v>
      </c>
      <c r="AK59">
        <f t="shared" si="21"/>
        <v>0</v>
      </c>
      <c r="AL59">
        <f t="shared" si="22"/>
        <v>0</v>
      </c>
      <c r="AM59">
        <f t="shared" si="23"/>
        <v>0</v>
      </c>
      <c r="AN59">
        <f t="shared" si="24"/>
        <v>0</v>
      </c>
      <c r="AO59">
        <f t="shared" si="25"/>
        <v>0</v>
      </c>
      <c r="AP59">
        <f t="shared" si="26"/>
        <v>0</v>
      </c>
    </row>
    <row r="60" spans="1:45" ht="15.95" customHeight="1" x14ac:dyDescent="0.25">
      <c r="A60" s="8" t="s">
        <v>80</v>
      </c>
      <c r="B60" s="8" t="s">
        <v>81</v>
      </c>
      <c r="C60" s="9" t="s">
        <v>82</v>
      </c>
      <c r="D60" s="10">
        <v>8.9999999999999993E-3</v>
      </c>
      <c r="E60" s="10"/>
      <c r="F60" s="10"/>
      <c r="G60" s="10"/>
      <c r="H60" s="10"/>
      <c r="I60" s="10"/>
      <c r="J60" s="10"/>
      <c r="K60" s="10"/>
      <c r="L60" s="10"/>
      <c r="M60" s="8" t="s">
        <v>83</v>
      </c>
      <c r="O60" t="str">
        <f>"01"</f>
        <v>01</v>
      </c>
      <c r="P60" s="11" t="s">
        <v>17</v>
      </c>
      <c r="Q60">
        <v>1</v>
      </c>
      <c r="R60">
        <f t="shared" si="2"/>
        <v>0</v>
      </c>
      <c r="S60">
        <f t="shared" si="3"/>
        <v>0</v>
      </c>
      <c r="T60">
        <f t="shared" si="4"/>
        <v>0</v>
      </c>
      <c r="U60">
        <f t="shared" si="5"/>
        <v>0</v>
      </c>
      <c r="V60">
        <f t="shared" si="6"/>
        <v>0</v>
      </c>
      <c r="W60">
        <f t="shared" si="7"/>
        <v>0</v>
      </c>
      <c r="X60">
        <f t="shared" si="8"/>
        <v>0</v>
      </c>
      <c r="Y60">
        <f t="shared" si="9"/>
        <v>0</v>
      </c>
      <c r="Z60">
        <f t="shared" si="10"/>
        <v>0</v>
      </c>
      <c r="AA60">
        <f t="shared" si="11"/>
        <v>0</v>
      </c>
      <c r="AB60">
        <f t="shared" si="12"/>
        <v>0</v>
      </c>
      <c r="AC60">
        <f t="shared" si="13"/>
        <v>0</v>
      </c>
      <c r="AD60">
        <f t="shared" si="14"/>
        <v>0</v>
      </c>
      <c r="AE60">
        <f t="shared" si="15"/>
        <v>0</v>
      </c>
      <c r="AF60">
        <f t="shared" si="16"/>
        <v>0</v>
      </c>
      <c r="AG60">
        <f t="shared" si="17"/>
        <v>0</v>
      </c>
      <c r="AH60">
        <f t="shared" si="18"/>
        <v>0</v>
      </c>
      <c r="AI60">
        <f t="shared" si="19"/>
        <v>0</v>
      </c>
      <c r="AJ60">
        <f t="shared" si="20"/>
        <v>0</v>
      </c>
      <c r="AK60">
        <f t="shared" si="21"/>
        <v>0</v>
      </c>
      <c r="AL60">
        <f t="shared" si="22"/>
        <v>0</v>
      </c>
      <c r="AM60">
        <f t="shared" si="23"/>
        <v>0</v>
      </c>
      <c r="AN60">
        <f t="shared" si="24"/>
        <v>0</v>
      </c>
      <c r="AO60">
        <f t="shared" si="25"/>
        <v>0</v>
      </c>
      <c r="AP60">
        <f t="shared" si="26"/>
        <v>0</v>
      </c>
    </row>
    <row r="61" spans="1:45" ht="15.95" customHeight="1" x14ac:dyDescent="0.25">
      <c r="A61" s="8" t="s">
        <v>80</v>
      </c>
      <c r="B61" s="8" t="s">
        <v>84</v>
      </c>
      <c r="C61" s="9" t="s">
        <v>82</v>
      </c>
      <c r="D61" s="10">
        <v>3.9689999999999999</v>
      </c>
      <c r="E61" s="10"/>
      <c r="F61" s="10"/>
      <c r="G61" s="10"/>
      <c r="H61" s="10"/>
      <c r="I61" s="10"/>
      <c r="J61" s="10"/>
      <c r="K61" s="10"/>
      <c r="L61" s="10"/>
      <c r="M61" s="8" t="s">
        <v>83</v>
      </c>
      <c r="O61" t="str">
        <f>"01"</f>
        <v>01</v>
      </c>
      <c r="P61" s="11" t="s">
        <v>17</v>
      </c>
      <c r="Q61">
        <v>1</v>
      </c>
      <c r="R61">
        <f t="shared" si="2"/>
        <v>0</v>
      </c>
      <c r="S61">
        <f t="shared" si="3"/>
        <v>0</v>
      </c>
      <c r="T61">
        <f t="shared" si="4"/>
        <v>0</v>
      </c>
      <c r="U61">
        <f t="shared" si="5"/>
        <v>0</v>
      </c>
      <c r="V61">
        <f t="shared" si="6"/>
        <v>0</v>
      </c>
      <c r="W61">
        <f t="shared" si="7"/>
        <v>0</v>
      </c>
      <c r="X61">
        <f t="shared" si="8"/>
        <v>0</v>
      </c>
      <c r="Y61">
        <f t="shared" si="9"/>
        <v>0</v>
      </c>
      <c r="Z61">
        <f t="shared" si="10"/>
        <v>0</v>
      </c>
      <c r="AA61">
        <f t="shared" si="11"/>
        <v>0</v>
      </c>
      <c r="AB61">
        <f t="shared" si="12"/>
        <v>0</v>
      </c>
      <c r="AC61">
        <f t="shared" si="13"/>
        <v>0</v>
      </c>
      <c r="AD61">
        <f t="shared" si="14"/>
        <v>0</v>
      </c>
      <c r="AE61">
        <f t="shared" si="15"/>
        <v>0</v>
      </c>
      <c r="AF61">
        <f t="shared" si="16"/>
        <v>0</v>
      </c>
      <c r="AG61">
        <f t="shared" si="17"/>
        <v>0</v>
      </c>
      <c r="AH61">
        <f t="shared" si="18"/>
        <v>0</v>
      </c>
      <c r="AI61">
        <f t="shared" si="19"/>
        <v>0</v>
      </c>
      <c r="AJ61">
        <f t="shared" si="20"/>
        <v>0</v>
      </c>
      <c r="AK61">
        <f t="shared" si="21"/>
        <v>0</v>
      </c>
      <c r="AL61">
        <f t="shared" si="22"/>
        <v>0</v>
      </c>
      <c r="AM61">
        <f t="shared" si="23"/>
        <v>0</v>
      </c>
      <c r="AN61">
        <f t="shared" si="24"/>
        <v>0</v>
      </c>
      <c r="AO61">
        <f t="shared" si="25"/>
        <v>0</v>
      </c>
      <c r="AP61">
        <f t="shared" si="26"/>
        <v>0</v>
      </c>
    </row>
    <row r="62" spans="1:45" ht="15.95" customHeight="1" x14ac:dyDescent="0.25">
      <c r="A62" s="8" t="s">
        <v>85</v>
      </c>
      <c r="B62" s="8" t="s">
        <v>86</v>
      </c>
      <c r="C62" s="9" t="s">
        <v>87</v>
      </c>
      <c r="D62" s="10">
        <v>3.863</v>
      </c>
      <c r="E62" s="10"/>
      <c r="F62" s="10"/>
      <c r="G62" s="10"/>
      <c r="H62" s="10"/>
      <c r="I62" s="10"/>
      <c r="J62" s="10"/>
      <c r="K62" s="10"/>
      <c r="L62" s="10"/>
      <c r="M62" s="8" t="s">
        <v>88</v>
      </c>
      <c r="O62" t="str">
        <f>""</f>
        <v/>
      </c>
      <c r="P62" s="11" t="s">
        <v>17</v>
      </c>
      <c r="Q62">
        <v>1</v>
      </c>
      <c r="R62">
        <f t="shared" si="2"/>
        <v>0</v>
      </c>
      <c r="S62">
        <f t="shared" si="3"/>
        <v>0</v>
      </c>
      <c r="T62">
        <f t="shared" si="4"/>
        <v>0</v>
      </c>
      <c r="U62">
        <f t="shared" si="5"/>
        <v>0</v>
      </c>
      <c r="V62">
        <f t="shared" si="6"/>
        <v>0</v>
      </c>
      <c r="W62">
        <f t="shared" si="7"/>
        <v>0</v>
      </c>
      <c r="X62">
        <f t="shared" si="8"/>
        <v>0</v>
      </c>
      <c r="Y62">
        <f t="shared" si="9"/>
        <v>0</v>
      </c>
      <c r="Z62">
        <f t="shared" si="10"/>
        <v>0</v>
      </c>
      <c r="AA62">
        <f t="shared" si="11"/>
        <v>0</v>
      </c>
      <c r="AB62">
        <f t="shared" si="12"/>
        <v>0</v>
      </c>
      <c r="AC62">
        <f t="shared" si="13"/>
        <v>0</v>
      </c>
      <c r="AD62">
        <f t="shared" si="14"/>
        <v>0</v>
      </c>
      <c r="AE62">
        <f t="shared" si="15"/>
        <v>0</v>
      </c>
      <c r="AF62">
        <f t="shared" si="16"/>
        <v>0</v>
      </c>
      <c r="AG62">
        <f t="shared" si="17"/>
        <v>0</v>
      </c>
      <c r="AH62">
        <f t="shared" si="18"/>
        <v>0</v>
      </c>
      <c r="AI62">
        <f t="shared" si="19"/>
        <v>0</v>
      </c>
      <c r="AJ62">
        <f t="shared" si="20"/>
        <v>0</v>
      </c>
      <c r="AK62">
        <f t="shared" si="21"/>
        <v>0</v>
      </c>
      <c r="AL62">
        <f t="shared" si="22"/>
        <v>0</v>
      </c>
      <c r="AM62">
        <f t="shared" si="23"/>
        <v>0</v>
      </c>
      <c r="AN62">
        <f t="shared" si="24"/>
        <v>0</v>
      </c>
      <c r="AO62">
        <f t="shared" si="25"/>
        <v>0</v>
      </c>
      <c r="AP62">
        <f t="shared" si="26"/>
        <v>0</v>
      </c>
    </row>
    <row r="63" spans="1:45" ht="15.95" customHeight="1" x14ac:dyDescent="0.25">
      <c r="A63" s="8" t="s">
        <v>89</v>
      </c>
      <c r="B63" s="8" t="s">
        <v>90</v>
      </c>
      <c r="C63" s="9" t="s">
        <v>52</v>
      </c>
      <c r="D63" s="10">
        <v>173.7</v>
      </c>
      <c r="E63" s="10"/>
      <c r="F63" s="10"/>
      <c r="G63" s="10"/>
      <c r="H63" s="10"/>
      <c r="I63" s="10"/>
      <c r="J63" s="10"/>
      <c r="K63" s="10"/>
      <c r="L63" s="10"/>
      <c r="M63" s="8" t="s">
        <v>91</v>
      </c>
      <c r="O63" t="str">
        <f>""</f>
        <v/>
      </c>
      <c r="P63" s="11" t="s">
        <v>17</v>
      </c>
      <c r="Q63">
        <v>1</v>
      </c>
      <c r="R63">
        <f t="shared" si="2"/>
        <v>0</v>
      </c>
      <c r="S63">
        <f t="shared" si="3"/>
        <v>0</v>
      </c>
      <c r="T63">
        <f t="shared" si="4"/>
        <v>0</v>
      </c>
      <c r="U63">
        <f t="shared" si="5"/>
        <v>0</v>
      </c>
      <c r="V63">
        <f t="shared" si="6"/>
        <v>0</v>
      </c>
      <c r="W63">
        <f t="shared" si="7"/>
        <v>0</v>
      </c>
      <c r="X63">
        <f t="shared" si="8"/>
        <v>0</v>
      </c>
      <c r="Y63">
        <f t="shared" si="9"/>
        <v>0</v>
      </c>
      <c r="Z63">
        <f t="shared" si="10"/>
        <v>0</v>
      </c>
      <c r="AA63">
        <f t="shared" si="11"/>
        <v>0</v>
      </c>
      <c r="AB63">
        <f t="shared" si="12"/>
        <v>0</v>
      </c>
      <c r="AC63">
        <f t="shared" si="13"/>
        <v>0</v>
      </c>
      <c r="AD63">
        <f t="shared" si="14"/>
        <v>0</v>
      </c>
      <c r="AE63">
        <f t="shared" si="15"/>
        <v>0</v>
      </c>
      <c r="AF63">
        <f t="shared" si="16"/>
        <v>0</v>
      </c>
      <c r="AG63">
        <f t="shared" si="17"/>
        <v>0</v>
      </c>
      <c r="AH63">
        <f t="shared" si="18"/>
        <v>0</v>
      </c>
      <c r="AI63">
        <f t="shared" si="19"/>
        <v>0</v>
      </c>
      <c r="AJ63">
        <f t="shared" si="20"/>
        <v>0</v>
      </c>
      <c r="AK63">
        <f t="shared" si="21"/>
        <v>0</v>
      </c>
      <c r="AL63">
        <f t="shared" si="22"/>
        <v>0</v>
      </c>
      <c r="AM63">
        <f t="shared" si="23"/>
        <v>0</v>
      </c>
      <c r="AN63">
        <f t="shared" si="24"/>
        <v>0</v>
      </c>
      <c r="AO63">
        <f t="shared" si="25"/>
        <v>0</v>
      </c>
      <c r="AP63">
        <f t="shared" si="26"/>
        <v>0</v>
      </c>
    </row>
    <row r="64" spans="1:45" ht="15.95" customHeight="1" x14ac:dyDescent="0.25">
      <c r="A64" s="12"/>
      <c r="B64" s="12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2"/>
    </row>
    <row r="65" spans="1:45" ht="15.95" customHeight="1" x14ac:dyDescent="0.25">
      <c r="A65" s="12"/>
      <c r="B65" s="12"/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2"/>
    </row>
    <row r="66" spans="1:45" ht="15.95" customHeight="1" x14ac:dyDescent="0.25">
      <c r="A66" s="12"/>
      <c r="B66" s="12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45" ht="15.95" customHeight="1" x14ac:dyDescent="0.25">
      <c r="A67" s="12"/>
      <c r="B67" s="12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2"/>
    </row>
    <row r="68" spans="1:45" ht="15.95" customHeight="1" x14ac:dyDescent="0.25">
      <c r="A68" s="12"/>
      <c r="B68" s="12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2"/>
    </row>
    <row r="69" spans="1:45" ht="15.95" customHeight="1" x14ac:dyDescent="0.25">
      <c r="A69" s="12"/>
      <c r="B69" s="12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2"/>
    </row>
    <row r="70" spans="1:45" ht="15.95" customHeight="1" x14ac:dyDescent="0.25">
      <c r="A70" s="12"/>
      <c r="B70" s="12"/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2"/>
    </row>
    <row r="71" spans="1:45" ht="15.95" customHeight="1" x14ac:dyDescent="0.25">
      <c r="A71" s="12"/>
      <c r="B71" s="12"/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2"/>
    </row>
    <row r="72" spans="1:45" ht="15.95" customHeight="1" x14ac:dyDescent="0.25">
      <c r="A72" s="12"/>
      <c r="B72" s="12"/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2"/>
    </row>
    <row r="73" spans="1:45" ht="15.95" customHeight="1" x14ac:dyDescent="0.25">
      <c r="A73" s="12"/>
      <c r="B73" s="12"/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2"/>
    </row>
    <row r="74" spans="1:45" ht="15.95" customHeight="1" x14ac:dyDescent="0.25">
      <c r="A74" s="12"/>
      <c r="B74" s="12"/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2"/>
    </row>
    <row r="75" spans="1:45" ht="15.95" customHeight="1" x14ac:dyDescent="0.25">
      <c r="A75" s="12"/>
      <c r="B75" s="12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2"/>
    </row>
    <row r="76" spans="1:45" ht="15.95" customHeight="1" x14ac:dyDescent="0.25">
      <c r="A76" s="12"/>
      <c r="B76" s="12"/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2"/>
    </row>
    <row r="77" spans="1:45" ht="15.95" customHeight="1" x14ac:dyDescent="0.25">
      <c r="A77" s="12"/>
      <c r="B77" s="12"/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2"/>
    </row>
    <row r="78" spans="1:45" ht="15.95" customHeight="1" x14ac:dyDescent="0.25">
      <c r="A78" s="12"/>
      <c r="B78" s="12"/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2"/>
    </row>
    <row r="79" spans="1:45" ht="15.95" customHeight="1" x14ac:dyDescent="0.25">
      <c r="A79" s="14" t="s">
        <v>57</v>
      </c>
      <c r="B79" s="15"/>
      <c r="C79" s="16"/>
      <c r="D79" s="17"/>
      <c r="E79" s="10"/>
      <c r="F79" s="17">
        <f>ROUNDDOWN(SUMIF(Q56:Q78, "1", F56:F78), 0)</f>
        <v>0</v>
      </c>
      <c r="G79" s="10"/>
      <c r="H79" s="17">
        <f>ROUNDDOWN(SUMIF(Q56:Q78, "1", H56:H78), 0)</f>
        <v>0</v>
      </c>
      <c r="I79" s="10"/>
      <c r="J79" s="17">
        <f>ROUNDDOWN(SUMIF(Q56:Q78, "1", J56:J78), 0)</f>
        <v>0</v>
      </c>
      <c r="K79" s="10"/>
      <c r="L79" s="17">
        <f>F79+H79+J79</f>
        <v>0</v>
      </c>
      <c r="M79" s="15"/>
      <c r="R79">
        <f t="shared" ref="R79:AS79" si="27">ROUNDDOWN(SUM(R56:R63), 0)</f>
        <v>0</v>
      </c>
      <c r="S79">
        <f t="shared" si="27"/>
        <v>0</v>
      </c>
      <c r="T79">
        <f t="shared" si="27"/>
        <v>0</v>
      </c>
      <c r="U79">
        <f t="shared" si="27"/>
        <v>0</v>
      </c>
      <c r="V79">
        <f t="shared" si="27"/>
        <v>0</v>
      </c>
      <c r="W79">
        <f t="shared" si="27"/>
        <v>0</v>
      </c>
      <c r="X79">
        <f t="shared" si="27"/>
        <v>0</v>
      </c>
      <c r="Y79">
        <f t="shared" si="27"/>
        <v>0</v>
      </c>
      <c r="Z79">
        <f t="shared" si="27"/>
        <v>0</v>
      </c>
      <c r="AA79">
        <f t="shared" si="27"/>
        <v>0</v>
      </c>
      <c r="AB79">
        <f t="shared" si="27"/>
        <v>0</v>
      </c>
      <c r="AC79">
        <f t="shared" si="27"/>
        <v>0</v>
      </c>
      <c r="AD79">
        <f t="shared" si="27"/>
        <v>0</v>
      </c>
      <c r="AE79">
        <f t="shared" si="27"/>
        <v>0</v>
      </c>
      <c r="AF79">
        <f t="shared" si="27"/>
        <v>0</v>
      </c>
      <c r="AG79">
        <f t="shared" si="27"/>
        <v>0</v>
      </c>
      <c r="AH79">
        <f t="shared" si="27"/>
        <v>0</v>
      </c>
      <c r="AI79">
        <f t="shared" si="27"/>
        <v>0</v>
      </c>
      <c r="AJ79">
        <f t="shared" si="27"/>
        <v>0</v>
      </c>
      <c r="AK79">
        <f t="shared" si="27"/>
        <v>0</v>
      </c>
      <c r="AL79">
        <f t="shared" si="27"/>
        <v>0</v>
      </c>
      <c r="AM79">
        <f t="shared" si="27"/>
        <v>0</v>
      </c>
      <c r="AN79">
        <f t="shared" si="27"/>
        <v>0</v>
      </c>
      <c r="AO79">
        <f t="shared" si="27"/>
        <v>0</v>
      </c>
      <c r="AP79">
        <f t="shared" si="27"/>
        <v>0</v>
      </c>
      <c r="AQ79">
        <f t="shared" si="27"/>
        <v>0</v>
      </c>
      <c r="AR79">
        <f t="shared" si="27"/>
        <v>0</v>
      </c>
      <c r="AS79">
        <f t="shared" si="27"/>
        <v>0</v>
      </c>
    </row>
    <row r="80" spans="1:45" ht="15.95" customHeight="1" x14ac:dyDescent="0.25">
      <c r="A80" s="6" t="s">
        <v>92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42" ht="15.95" customHeight="1" x14ac:dyDescent="0.25">
      <c r="A81" s="8" t="s">
        <v>93</v>
      </c>
      <c r="B81" s="8" t="s">
        <v>94</v>
      </c>
      <c r="C81" s="9" t="s">
        <v>87</v>
      </c>
      <c r="D81" s="10">
        <v>0.34300000000000003</v>
      </c>
      <c r="E81" s="10"/>
      <c r="F81" s="10"/>
      <c r="G81" s="10"/>
      <c r="H81" s="10"/>
      <c r="I81" s="10"/>
      <c r="J81" s="10"/>
      <c r="K81" s="10"/>
      <c r="L81" s="10"/>
      <c r="M81" s="12"/>
      <c r="O81" t="str">
        <f t="shared" ref="O81:O99" si="28">"01"</f>
        <v>01</v>
      </c>
      <c r="P81" s="11" t="s">
        <v>17</v>
      </c>
      <c r="Q81">
        <v>1</v>
      </c>
      <c r="R81">
        <f t="shared" ref="R81:R115" si="29">IF(P81="기계경비", J81, 0)</f>
        <v>0</v>
      </c>
      <c r="S81">
        <f t="shared" ref="S81:S115" si="30">IF(P81="운반비", J81, 0)</f>
        <v>0</v>
      </c>
      <c r="T81">
        <f t="shared" ref="T81:T115" si="31">IF(P81="작업부산물", F81, 0)</f>
        <v>0</v>
      </c>
      <c r="U81">
        <f t="shared" ref="U81:U115" si="32">IF(P81="관급", F81, 0)</f>
        <v>0</v>
      </c>
      <c r="V81">
        <f t="shared" ref="V81:V115" si="33">IF(P81="외주비", J81, 0)</f>
        <v>0</v>
      </c>
      <c r="W81">
        <f t="shared" ref="W81:W115" si="34">IF(P81="장비비", J81, 0)</f>
        <v>0</v>
      </c>
      <c r="X81">
        <f t="shared" ref="X81:X115" si="35">IF(P81="폐기물처리비", J81, 0)</f>
        <v>0</v>
      </c>
      <c r="Y81">
        <f t="shared" ref="Y81:Y115" si="36">IF(P81="가설비", J81, 0)</f>
        <v>0</v>
      </c>
      <c r="Z81">
        <f t="shared" ref="Z81:Z115" si="37">IF(P81="잡비제외분", F81, 0)</f>
        <v>0</v>
      </c>
      <c r="AA81">
        <f t="shared" ref="AA81:AA115" si="38">IF(P81="사급자재대", L81, 0)</f>
        <v>0</v>
      </c>
      <c r="AB81">
        <f t="shared" ref="AB81:AB115" si="39">IF(P81="관급자재대", L81, 0)</f>
        <v>0</v>
      </c>
      <c r="AC81">
        <f t="shared" ref="AC81:AC115" si="40">IF(P81="관급자 관급 자재대", L81, 0)</f>
        <v>0</v>
      </c>
      <c r="AD81">
        <f t="shared" ref="AD81:AD115" si="41">IF(P81="사용자항목2", L81, 0)</f>
        <v>0</v>
      </c>
      <c r="AE81">
        <f t="shared" ref="AE81:AE115" si="42">IF(P81="사용자항목3", L81, 0)</f>
        <v>0</v>
      </c>
      <c r="AF81">
        <f t="shared" ref="AF81:AF115" si="43">IF(P81="사용자항목4", L81, 0)</f>
        <v>0</v>
      </c>
      <c r="AG81">
        <f t="shared" ref="AG81:AG115" si="44">IF(P81="사용자항목5", L81, 0)</f>
        <v>0</v>
      </c>
      <c r="AH81">
        <f t="shared" ref="AH81:AH115" si="45">IF(P81="사용자항목6", L81, 0)</f>
        <v>0</v>
      </c>
      <c r="AI81">
        <f t="shared" ref="AI81:AI115" si="46">IF(P81="사용자항목7", L81, 0)</f>
        <v>0</v>
      </c>
      <c r="AJ81">
        <f t="shared" ref="AJ81:AJ115" si="47">IF(P81="사용자항목8", L81, 0)</f>
        <v>0</v>
      </c>
      <c r="AK81">
        <f t="shared" ref="AK81:AK115" si="48">IF(P81="사용자항목9", L81, 0)</f>
        <v>0</v>
      </c>
      <c r="AL81">
        <f t="shared" ref="AL81:AL115" si="49">IF(P81="사용자항목10", L81, 0)</f>
        <v>0</v>
      </c>
      <c r="AM81">
        <f t="shared" ref="AM81:AM115" si="50">IF(P81="사용자항목11", L81, 0)</f>
        <v>0</v>
      </c>
      <c r="AN81">
        <f t="shared" ref="AN81:AN115" si="51">IF(P81="사용자항목12", L81, 0)</f>
        <v>0</v>
      </c>
      <c r="AO81">
        <f t="shared" ref="AO81:AO115" si="52">IF(P81="사용자항목13", L81, 0)</f>
        <v>0</v>
      </c>
      <c r="AP81">
        <f t="shared" ref="AP81:AP115" si="53">IF(P81="사용자항목14", L81, 0)</f>
        <v>0</v>
      </c>
    </row>
    <row r="82" spans="1:42" ht="15.95" customHeight="1" x14ac:dyDescent="0.25">
      <c r="A82" s="8" t="s">
        <v>93</v>
      </c>
      <c r="B82" s="8" t="s">
        <v>95</v>
      </c>
      <c r="C82" s="9" t="s">
        <v>87</v>
      </c>
      <c r="D82" s="10">
        <v>1.6579999999999999</v>
      </c>
      <c r="E82" s="10"/>
      <c r="F82" s="10"/>
      <c r="G82" s="10"/>
      <c r="H82" s="10"/>
      <c r="I82" s="10"/>
      <c r="J82" s="10"/>
      <c r="K82" s="10"/>
      <c r="L82" s="10"/>
      <c r="M82" s="12"/>
      <c r="O82" t="str">
        <f t="shared" si="28"/>
        <v>01</v>
      </c>
      <c r="P82" s="11" t="s">
        <v>17</v>
      </c>
      <c r="Q82">
        <v>1</v>
      </c>
      <c r="R82">
        <f t="shared" si="29"/>
        <v>0</v>
      </c>
      <c r="S82">
        <f t="shared" si="30"/>
        <v>0</v>
      </c>
      <c r="T82">
        <f t="shared" si="31"/>
        <v>0</v>
      </c>
      <c r="U82">
        <f t="shared" si="32"/>
        <v>0</v>
      </c>
      <c r="V82">
        <f t="shared" si="33"/>
        <v>0</v>
      </c>
      <c r="W82">
        <f t="shared" si="34"/>
        <v>0</v>
      </c>
      <c r="X82">
        <f t="shared" si="35"/>
        <v>0</v>
      </c>
      <c r="Y82">
        <f t="shared" si="36"/>
        <v>0</v>
      </c>
      <c r="Z82">
        <f t="shared" si="37"/>
        <v>0</v>
      </c>
      <c r="AA82">
        <f t="shared" si="38"/>
        <v>0</v>
      </c>
      <c r="AB82">
        <f t="shared" si="39"/>
        <v>0</v>
      </c>
      <c r="AC82">
        <f t="shared" si="40"/>
        <v>0</v>
      </c>
      <c r="AD82">
        <f t="shared" si="41"/>
        <v>0</v>
      </c>
      <c r="AE82">
        <f t="shared" si="42"/>
        <v>0</v>
      </c>
      <c r="AF82">
        <f t="shared" si="43"/>
        <v>0</v>
      </c>
      <c r="AG82">
        <f t="shared" si="44"/>
        <v>0</v>
      </c>
      <c r="AH82">
        <f t="shared" si="45"/>
        <v>0</v>
      </c>
      <c r="AI82">
        <f t="shared" si="46"/>
        <v>0</v>
      </c>
      <c r="AJ82">
        <f t="shared" si="47"/>
        <v>0</v>
      </c>
      <c r="AK82">
        <f t="shared" si="48"/>
        <v>0</v>
      </c>
      <c r="AL82">
        <f t="shared" si="49"/>
        <v>0</v>
      </c>
      <c r="AM82">
        <f t="shared" si="50"/>
        <v>0</v>
      </c>
      <c r="AN82">
        <f t="shared" si="51"/>
        <v>0</v>
      </c>
      <c r="AO82">
        <f t="shared" si="52"/>
        <v>0</v>
      </c>
      <c r="AP82">
        <f t="shared" si="53"/>
        <v>0</v>
      </c>
    </row>
    <row r="83" spans="1:42" ht="15.95" customHeight="1" x14ac:dyDescent="0.25">
      <c r="A83" s="8" t="s">
        <v>93</v>
      </c>
      <c r="B83" s="8" t="s">
        <v>96</v>
      </c>
      <c r="C83" s="9" t="s">
        <v>87</v>
      </c>
      <c r="D83" s="10">
        <v>17.196999999999999</v>
      </c>
      <c r="E83" s="10"/>
      <c r="F83" s="10"/>
      <c r="G83" s="10"/>
      <c r="H83" s="10"/>
      <c r="I83" s="10"/>
      <c r="J83" s="10"/>
      <c r="K83" s="10"/>
      <c r="L83" s="10"/>
      <c r="M83" s="12"/>
      <c r="O83" t="str">
        <f t="shared" si="28"/>
        <v>01</v>
      </c>
      <c r="P83" s="11" t="s">
        <v>17</v>
      </c>
      <c r="Q83">
        <v>1</v>
      </c>
      <c r="R83">
        <f t="shared" si="29"/>
        <v>0</v>
      </c>
      <c r="S83">
        <f t="shared" si="30"/>
        <v>0</v>
      </c>
      <c r="T83">
        <f t="shared" si="31"/>
        <v>0</v>
      </c>
      <c r="U83">
        <f t="shared" si="32"/>
        <v>0</v>
      </c>
      <c r="V83">
        <f t="shared" si="33"/>
        <v>0</v>
      </c>
      <c r="W83">
        <f t="shared" si="34"/>
        <v>0</v>
      </c>
      <c r="X83">
        <f t="shared" si="35"/>
        <v>0</v>
      </c>
      <c r="Y83">
        <f t="shared" si="36"/>
        <v>0</v>
      </c>
      <c r="Z83">
        <f t="shared" si="37"/>
        <v>0</v>
      </c>
      <c r="AA83">
        <f t="shared" si="38"/>
        <v>0</v>
      </c>
      <c r="AB83">
        <f t="shared" si="39"/>
        <v>0</v>
      </c>
      <c r="AC83">
        <f t="shared" si="40"/>
        <v>0</v>
      </c>
      <c r="AD83">
        <f t="shared" si="41"/>
        <v>0</v>
      </c>
      <c r="AE83">
        <f t="shared" si="42"/>
        <v>0</v>
      </c>
      <c r="AF83">
        <f t="shared" si="43"/>
        <v>0</v>
      </c>
      <c r="AG83">
        <f t="shared" si="44"/>
        <v>0</v>
      </c>
      <c r="AH83">
        <f t="shared" si="45"/>
        <v>0</v>
      </c>
      <c r="AI83">
        <f t="shared" si="46"/>
        <v>0</v>
      </c>
      <c r="AJ83">
        <f t="shared" si="47"/>
        <v>0</v>
      </c>
      <c r="AK83">
        <f t="shared" si="48"/>
        <v>0</v>
      </c>
      <c r="AL83">
        <f t="shared" si="49"/>
        <v>0</v>
      </c>
      <c r="AM83">
        <f t="shared" si="50"/>
        <v>0</v>
      </c>
      <c r="AN83">
        <f t="shared" si="51"/>
        <v>0</v>
      </c>
      <c r="AO83">
        <f t="shared" si="52"/>
        <v>0</v>
      </c>
      <c r="AP83">
        <f t="shared" si="53"/>
        <v>0</v>
      </c>
    </row>
    <row r="84" spans="1:42" ht="15.95" customHeight="1" x14ac:dyDescent="0.25">
      <c r="A84" s="8" t="s">
        <v>93</v>
      </c>
      <c r="B84" s="8" t="s">
        <v>97</v>
      </c>
      <c r="C84" s="9" t="s">
        <v>87</v>
      </c>
      <c r="D84" s="10">
        <v>4.4880000000000004</v>
      </c>
      <c r="E84" s="10"/>
      <c r="F84" s="10"/>
      <c r="G84" s="10"/>
      <c r="H84" s="10"/>
      <c r="I84" s="10"/>
      <c r="J84" s="10"/>
      <c r="K84" s="10"/>
      <c r="L84" s="10"/>
      <c r="M84" s="12"/>
      <c r="O84" t="str">
        <f t="shared" si="28"/>
        <v>01</v>
      </c>
      <c r="P84" s="11" t="s">
        <v>17</v>
      </c>
      <c r="Q84">
        <v>1</v>
      </c>
      <c r="R84">
        <f t="shared" si="29"/>
        <v>0</v>
      </c>
      <c r="S84">
        <f t="shared" si="30"/>
        <v>0</v>
      </c>
      <c r="T84">
        <f t="shared" si="31"/>
        <v>0</v>
      </c>
      <c r="U84">
        <f t="shared" si="32"/>
        <v>0</v>
      </c>
      <c r="V84">
        <f t="shared" si="33"/>
        <v>0</v>
      </c>
      <c r="W84">
        <f t="shared" si="34"/>
        <v>0</v>
      </c>
      <c r="X84">
        <f t="shared" si="35"/>
        <v>0</v>
      </c>
      <c r="Y84">
        <f t="shared" si="36"/>
        <v>0</v>
      </c>
      <c r="Z84">
        <f t="shared" si="37"/>
        <v>0</v>
      </c>
      <c r="AA84">
        <f t="shared" si="38"/>
        <v>0</v>
      </c>
      <c r="AB84">
        <f t="shared" si="39"/>
        <v>0</v>
      </c>
      <c r="AC84">
        <f t="shared" si="40"/>
        <v>0</v>
      </c>
      <c r="AD84">
        <f t="shared" si="41"/>
        <v>0</v>
      </c>
      <c r="AE84">
        <f t="shared" si="42"/>
        <v>0</v>
      </c>
      <c r="AF84">
        <f t="shared" si="43"/>
        <v>0</v>
      </c>
      <c r="AG84">
        <f t="shared" si="44"/>
        <v>0</v>
      </c>
      <c r="AH84">
        <f t="shared" si="45"/>
        <v>0</v>
      </c>
      <c r="AI84">
        <f t="shared" si="46"/>
        <v>0</v>
      </c>
      <c r="AJ84">
        <f t="shared" si="47"/>
        <v>0</v>
      </c>
      <c r="AK84">
        <f t="shared" si="48"/>
        <v>0</v>
      </c>
      <c r="AL84">
        <f t="shared" si="49"/>
        <v>0</v>
      </c>
      <c r="AM84">
        <f t="shared" si="50"/>
        <v>0</v>
      </c>
      <c r="AN84">
        <f t="shared" si="51"/>
        <v>0</v>
      </c>
      <c r="AO84">
        <f t="shared" si="52"/>
        <v>0</v>
      </c>
      <c r="AP84">
        <f t="shared" si="53"/>
        <v>0</v>
      </c>
    </row>
    <row r="85" spans="1:42" ht="15.95" customHeight="1" x14ac:dyDescent="0.25">
      <c r="A85" s="8" t="s">
        <v>93</v>
      </c>
      <c r="B85" s="8" t="s">
        <v>98</v>
      </c>
      <c r="C85" s="9" t="s">
        <v>87</v>
      </c>
      <c r="D85" s="10">
        <v>10.484</v>
      </c>
      <c r="E85" s="10"/>
      <c r="F85" s="10"/>
      <c r="G85" s="10"/>
      <c r="H85" s="10"/>
      <c r="I85" s="10"/>
      <c r="J85" s="10"/>
      <c r="K85" s="10"/>
      <c r="L85" s="10"/>
      <c r="M85" s="12"/>
      <c r="O85" t="str">
        <f t="shared" si="28"/>
        <v>01</v>
      </c>
      <c r="P85" s="11" t="s">
        <v>17</v>
      </c>
      <c r="Q85">
        <v>1</v>
      </c>
      <c r="R85">
        <f t="shared" si="29"/>
        <v>0</v>
      </c>
      <c r="S85">
        <f t="shared" si="30"/>
        <v>0</v>
      </c>
      <c r="T85">
        <f t="shared" si="31"/>
        <v>0</v>
      </c>
      <c r="U85">
        <f t="shared" si="32"/>
        <v>0</v>
      </c>
      <c r="V85">
        <f t="shared" si="33"/>
        <v>0</v>
      </c>
      <c r="W85">
        <f t="shared" si="34"/>
        <v>0</v>
      </c>
      <c r="X85">
        <f t="shared" si="35"/>
        <v>0</v>
      </c>
      <c r="Y85">
        <f t="shared" si="36"/>
        <v>0</v>
      </c>
      <c r="Z85">
        <f t="shared" si="37"/>
        <v>0</v>
      </c>
      <c r="AA85">
        <f t="shared" si="38"/>
        <v>0</v>
      </c>
      <c r="AB85">
        <f t="shared" si="39"/>
        <v>0</v>
      </c>
      <c r="AC85">
        <f t="shared" si="40"/>
        <v>0</v>
      </c>
      <c r="AD85">
        <f t="shared" si="41"/>
        <v>0</v>
      </c>
      <c r="AE85">
        <f t="shared" si="42"/>
        <v>0</v>
      </c>
      <c r="AF85">
        <f t="shared" si="43"/>
        <v>0</v>
      </c>
      <c r="AG85">
        <f t="shared" si="44"/>
        <v>0</v>
      </c>
      <c r="AH85">
        <f t="shared" si="45"/>
        <v>0</v>
      </c>
      <c r="AI85">
        <f t="shared" si="46"/>
        <v>0</v>
      </c>
      <c r="AJ85">
        <f t="shared" si="47"/>
        <v>0</v>
      </c>
      <c r="AK85">
        <f t="shared" si="48"/>
        <v>0</v>
      </c>
      <c r="AL85">
        <f t="shared" si="49"/>
        <v>0</v>
      </c>
      <c r="AM85">
        <f t="shared" si="50"/>
        <v>0</v>
      </c>
      <c r="AN85">
        <f t="shared" si="51"/>
        <v>0</v>
      </c>
      <c r="AO85">
        <f t="shared" si="52"/>
        <v>0</v>
      </c>
      <c r="AP85">
        <f t="shared" si="53"/>
        <v>0</v>
      </c>
    </row>
    <row r="86" spans="1:42" ht="15.95" customHeight="1" x14ac:dyDescent="0.25">
      <c r="A86" s="8" t="s">
        <v>99</v>
      </c>
      <c r="B86" s="8" t="s">
        <v>100</v>
      </c>
      <c r="C86" s="9" t="s">
        <v>101</v>
      </c>
      <c r="D86" s="10">
        <v>74.400000000000006</v>
      </c>
      <c r="E86" s="10"/>
      <c r="F86" s="10"/>
      <c r="G86" s="10"/>
      <c r="H86" s="10"/>
      <c r="I86" s="10"/>
      <c r="J86" s="10"/>
      <c r="K86" s="10"/>
      <c r="L86" s="10"/>
      <c r="M86" s="8" t="s">
        <v>102</v>
      </c>
      <c r="O86" t="str">
        <f t="shared" si="28"/>
        <v>01</v>
      </c>
      <c r="P86" s="11" t="s">
        <v>17</v>
      </c>
      <c r="Q86">
        <v>1</v>
      </c>
      <c r="R86">
        <f t="shared" si="29"/>
        <v>0</v>
      </c>
      <c r="S86">
        <f t="shared" si="30"/>
        <v>0</v>
      </c>
      <c r="T86">
        <f t="shared" si="31"/>
        <v>0</v>
      </c>
      <c r="U86">
        <f t="shared" si="32"/>
        <v>0</v>
      </c>
      <c r="V86">
        <f t="shared" si="33"/>
        <v>0</v>
      </c>
      <c r="W86">
        <f t="shared" si="34"/>
        <v>0</v>
      </c>
      <c r="X86">
        <f t="shared" si="35"/>
        <v>0</v>
      </c>
      <c r="Y86">
        <f t="shared" si="36"/>
        <v>0</v>
      </c>
      <c r="Z86">
        <f t="shared" si="37"/>
        <v>0</v>
      </c>
      <c r="AA86">
        <f t="shared" si="38"/>
        <v>0</v>
      </c>
      <c r="AB86">
        <f t="shared" si="39"/>
        <v>0</v>
      </c>
      <c r="AC86">
        <f t="shared" si="40"/>
        <v>0</v>
      </c>
      <c r="AD86">
        <f t="shared" si="41"/>
        <v>0</v>
      </c>
      <c r="AE86">
        <f t="shared" si="42"/>
        <v>0</v>
      </c>
      <c r="AF86">
        <f t="shared" si="43"/>
        <v>0</v>
      </c>
      <c r="AG86">
        <f t="shared" si="44"/>
        <v>0</v>
      </c>
      <c r="AH86">
        <f t="shared" si="45"/>
        <v>0</v>
      </c>
      <c r="AI86">
        <f t="shared" si="46"/>
        <v>0</v>
      </c>
      <c r="AJ86">
        <f t="shared" si="47"/>
        <v>0</v>
      </c>
      <c r="AK86">
        <f t="shared" si="48"/>
        <v>0</v>
      </c>
      <c r="AL86">
        <f t="shared" si="49"/>
        <v>0</v>
      </c>
      <c r="AM86">
        <f t="shared" si="50"/>
        <v>0</v>
      </c>
      <c r="AN86">
        <f t="shared" si="51"/>
        <v>0</v>
      </c>
      <c r="AO86">
        <f t="shared" si="52"/>
        <v>0</v>
      </c>
      <c r="AP86">
        <f t="shared" si="53"/>
        <v>0</v>
      </c>
    </row>
    <row r="87" spans="1:42" ht="15.95" customHeight="1" x14ac:dyDescent="0.25">
      <c r="A87" s="8" t="s">
        <v>103</v>
      </c>
      <c r="B87" s="8" t="s">
        <v>104</v>
      </c>
      <c r="C87" s="9" t="s">
        <v>82</v>
      </c>
      <c r="D87" s="10">
        <v>0.28299999999999997</v>
      </c>
      <c r="E87" s="10"/>
      <c r="F87" s="10"/>
      <c r="G87" s="10"/>
      <c r="H87" s="10"/>
      <c r="I87" s="10"/>
      <c r="J87" s="10"/>
      <c r="K87" s="10"/>
      <c r="L87" s="10"/>
      <c r="M87" s="12"/>
      <c r="O87" t="str">
        <f t="shared" si="28"/>
        <v>01</v>
      </c>
      <c r="P87" s="11" t="s">
        <v>17</v>
      </c>
      <c r="Q87">
        <v>1</v>
      </c>
      <c r="R87">
        <f t="shared" si="29"/>
        <v>0</v>
      </c>
      <c r="S87">
        <f t="shared" si="30"/>
        <v>0</v>
      </c>
      <c r="T87">
        <f t="shared" si="31"/>
        <v>0</v>
      </c>
      <c r="U87">
        <f t="shared" si="32"/>
        <v>0</v>
      </c>
      <c r="V87">
        <f t="shared" si="33"/>
        <v>0</v>
      </c>
      <c r="W87">
        <f t="shared" si="34"/>
        <v>0</v>
      </c>
      <c r="X87">
        <f t="shared" si="35"/>
        <v>0</v>
      </c>
      <c r="Y87">
        <f t="shared" si="36"/>
        <v>0</v>
      </c>
      <c r="Z87">
        <f t="shared" si="37"/>
        <v>0</v>
      </c>
      <c r="AA87">
        <f t="shared" si="38"/>
        <v>0</v>
      </c>
      <c r="AB87">
        <f t="shared" si="39"/>
        <v>0</v>
      </c>
      <c r="AC87">
        <f t="shared" si="40"/>
        <v>0</v>
      </c>
      <c r="AD87">
        <f t="shared" si="41"/>
        <v>0</v>
      </c>
      <c r="AE87">
        <f t="shared" si="42"/>
        <v>0</v>
      </c>
      <c r="AF87">
        <f t="shared" si="43"/>
        <v>0</v>
      </c>
      <c r="AG87">
        <f t="shared" si="44"/>
        <v>0</v>
      </c>
      <c r="AH87">
        <f t="shared" si="45"/>
        <v>0</v>
      </c>
      <c r="AI87">
        <f t="shared" si="46"/>
        <v>0</v>
      </c>
      <c r="AJ87">
        <f t="shared" si="47"/>
        <v>0</v>
      </c>
      <c r="AK87">
        <f t="shared" si="48"/>
        <v>0</v>
      </c>
      <c r="AL87">
        <f t="shared" si="49"/>
        <v>0</v>
      </c>
      <c r="AM87">
        <f t="shared" si="50"/>
        <v>0</v>
      </c>
      <c r="AN87">
        <f t="shared" si="51"/>
        <v>0</v>
      </c>
      <c r="AO87">
        <f t="shared" si="52"/>
        <v>0</v>
      </c>
      <c r="AP87">
        <f t="shared" si="53"/>
        <v>0</v>
      </c>
    </row>
    <row r="88" spans="1:42" ht="15.95" customHeight="1" x14ac:dyDescent="0.25">
      <c r="A88" s="8" t="s">
        <v>103</v>
      </c>
      <c r="B88" s="8" t="s">
        <v>105</v>
      </c>
      <c r="C88" s="9" t="s">
        <v>82</v>
      </c>
      <c r="D88" s="10">
        <v>4.2679999999999998</v>
      </c>
      <c r="E88" s="10"/>
      <c r="F88" s="10"/>
      <c r="G88" s="10"/>
      <c r="H88" s="10"/>
      <c r="I88" s="10"/>
      <c r="J88" s="10"/>
      <c r="K88" s="10"/>
      <c r="L88" s="10"/>
      <c r="M88" s="12"/>
      <c r="O88" t="str">
        <f t="shared" si="28"/>
        <v>01</v>
      </c>
      <c r="P88" s="11" t="s">
        <v>17</v>
      </c>
      <c r="Q88">
        <v>1</v>
      </c>
      <c r="R88">
        <f t="shared" si="29"/>
        <v>0</v>
      </c>
      <c r="S88">
        <f t="shared" si="30"/>
        <v>0</v>
      </c>
      <c r="T88">
        <f t="shared" si="31"/>
        <v>0</v>
      </c>
      <c r="U88">
        <f t="shared" si="32"/>
        <v>0</v>
      </c>
      <c r="V88">
        <f t="shared" si="33"/>
        <v>0</v>
      </c>
      <c r="W88">
        <f t="shared" si="34"/>
        <v>0</v>
      </c>
      <c r="X88">
        <f t="shared" si="35"/>
        <v>0</v>
      </c>
      <c r="Y88">
        <f t="shared" si="36"/>
        <v>0</v>
      </c>
      <c r="Z88">
        <f t="shared" si="37"/>
        <v>0</v>
      </c>
      <c r="AA88">
        <f t="shared" si="38"/>
        <v>0</v>
      </c>
      <c r="AB88">
        <f t="shared" si="39"/>
        <v>0</v>
      </c>
      <c r="AC88">
        <f t="shared" si="40"/>
        <v>0</v>
      </c>
      <c r="AD88">
        <f t="shared" si="41"/>
        <v>0</v>
      </c>
      <c r="AE88">
        <f t="shared" si="42"/>
        <v>0</v>
      </c>
      <c r="AF88">
        <f t="shared" si="43"/>
        <v>0</v>
      </c>
      <c r="AG88">
        <f t="shared" si="44"/>
        <v>0</v>
      </c>
      <c r="AH88">
        <f t="shared" si="45"/>
        <v>0</v>
      </c>
      <c r="AI88">
        <f t="shared" si="46"/>
        <v>0</v>
      </c>
      <c r="AJ88">
        <f t="shared" si="47"/>
        <v>0</v>
      </c>
      <c r="AK88">
        <f t="shared" si="48"/>
        <v>0</v>
      </c>
      <c r="AL88">
        <f t="shared" si="49"/>
        <v>0</v>
      </c>
      <c r="AM88">
        <f t="shared" si="50"/>
        <v>0</v>
      </c>
      <c r="AN88">
        <f t="shared" si="51"/>
        <v>0</v>
      </c>
      <c r="AO88">
        <f t="shared" si="52"/>
        <v>0</v>
      </c>
      <c r="AP88">
        <f t="shared" si="53"/>
        <v>0</v>
      </c>
    </row>
    <row r="89" spans="1:42" ht="15.95" customHeight="1" x14ac:dyDescent="0.25">
      <c r="A89" s="8" t="s">
        <v>106</v>
      </c>
      <c r="B89" s="8" t="s">
        <v>107</v>
      </c>
      <c r="C89" s="9" t="s">
        <v>108</v>
      </c>
      <c r="D89" s="10">
        <v>127.5</v>
      </c>
      <c r="E89" s="10"/>
      <c r="F89" s="10"/>
      <c r="G89" s="10"/>
      <c r="H89" s="10"/>
      <c r="I89" s="10"/>
      <c r="J89" s="10"/>
      <c r="K89" s="10"/>
      <c r="L89" s="10"/>
      <c r="M89" s="12"/>
      <c r="O89" t="str">
        <f t="shared" si="28"/>
        <v>01</v>
      </c>
      <c r="P89" s="11" t="s">
        <v>17</v>
      </c>
      <c r="Q89">
        <v>1</v>
      </c>
      <c r="R89">
        <f t="shared" si="29"/>
        <v>0</v>
      </c>
      <c r="S89">
        <f t="shared" si="30"/>
        <v>0</v>
      </c>
      <c r="T89">
        <f t="shared" si="31"/>
        <v>0</v>
      </c>
      <c r="U89">
        <f t="shared" si="32"/>
        <v>0</v>
      </c>
      <c r="V89">
        <f t="shared" si="33"/>
        <v>0</v>
      </c>
      <c r="W89">
        <f t="shared" si="34"/>
        <v>0</v>
      </c>
      <c r="X89">
        <f t="shared" si="35"/>
        <v>0</v>
      </c>
      <c r="Y89">
        <f t="shared" si="36"/>
        <v>0</v>
      </c>
      <c r="Z89">
        <f t="shared" si="37"/>
        <v>0</v>
      </c>
      <c r="AA89">
        <f t="shared" si="38"/>
        <v>0</v>
      </c>
      <c r="AB89">
        <f t="shared" si="39"/>
        <v>0</v>
      </c>
      <c r="AC89">
        <f t="shared" si="40"/>
        <v>0</v>
      </c>
      <c r="AD89">
        <f t="shared" si="41"/>
        <v>0</v>
      </c>
      <c r="AE89">
        <f t="shared" si="42"/>
        <v>0</v>
      </c>
      <c r="AF89">
        <f t="shared" si="43"/>
        <v>0</v>
      </c>
      <c r="AG89">
        <f t="shared" si="44"/>
        <v>0</v>
      </c>
      <c r="AH89">
        <f t="shared" si="45"/>
        <v>0</v>
      </c>
      <c r="AI89">
        <f t="shared" si="46"/>
        <v>0</v>
      </c>
      <c r="AJ89">
        <f t="shared" si="47"/>
        <v>0</v>
      </c>
      <c r="AK89">
        <f t="shared" si="48"/>
        <v>0</v>
      </c>
      <c r="AL89">
        <f t="shared" si="49"/>
        <v>0</v>
      </c>
      <c r="AM89">
        <f t="shared" si="50"/>
        <v>0</v>
      </c>
      <c r="AN89">
        <f t="shared" si="51"/>
        <v>0</v>
      </c>
      <c r="AO89">
        <f t="shared" si="52"/>
        <v>0</v>
      </c>
      <c r="AP89">
        <f t="shared" si="53"/>
        <v>0</v>
      </c>
    </row>
    <row r="90" spans="1:42" ht="15.95" customHeight="1" x14ac:dyDescent="0.25">
      <c r="A90" s="8" t="s">
        <v>109</v>
      </c>
      <c r="B90" s="8" t="s">
        <v>110</v>
      </c>
      <c r="C90" s="9" t="s">
        <v>111</v>
      </c>
      <c r="D90" s="10">
        <v>423.6</v>
      </c>
      <c r="E90" s="10"/>
      <c r="F90" s="10"/>
      <c r="G90" s="10"/>
      <c r="H90" s="10"/>
      <c r="I90" s="10"/>
      <c r="J90" s="10"/>
      <c r="K90" s="10"/>
      <c r="L90" s="10"/>
      <c r="M90" s="12"/>
      <c r="O90" t="str">
        <f t="shared" si="28"/>
        <v>01</v>
      </c>
      <c r="P90" s="11" t="s">
        <v>17</v>
      </c>
      <c r="Q90">
        <v>1</v>
      </c>
      <c r="R90">
        <f t="shared" si="29"/>
        <v>0</v>
      </c>
      <c r="S90">
        <f t="shared" si="30"/>
        <v>0</v>
      </c>
      <c r="T90">
        <f t="shared" si="31"/>
        <v>0</v>
      </c>
      <c r="U90">
        <f t="shared" si="32"/>
        <v>0</v>
      </c>
      <c r="V90">
        <f t="shared" si="33"/>
        <v>0</v>
      </c>
      <c r="W90">
        <f t="shared" si="34"/>
        <v>0</v>
      </c>
      <c r="X90">
        <f t="shared" si="35"/>
        <v>0</v>
      </c>
      <c r="Y90">
        <f t="shared" si="36"/>
        <v>0</v>
      </c>
      <c r="Z90">
        <f t="shared" si="37"/>
        <v>0</v>
      </c>
      <c r="AA90">
        <f t="shared" si="38"/>
        <v>0</v>
      </c>
      <c r="AB90">
        <f t="shared" si="39"/>
        <v>0</v>
      </c>
      <c r="AC90">
        <f t="shared" si="40"/>
        <v>0</v>
      </c>
      <c r="AD90">
        <f t="shared" si="41"/>
        <v>0</v>
      </c>
      <c r="AE90">
        <f t="shared" si="42"/>
        <v>0</v>
      </c>
      <c r="AF90">
        <f t="shared" si="43"/>
        <v>0</v>
      </c>
      <c r="AG90">
        <f t="shared" si="44"/>
        <v>0</v>
      </c>
      <c r="AH90">
        <f t="shared" si="45"/>
        <v>0</v>
      </c>
      <c r="AI90">
        <f t="shared" si="46"/>
        <v>0</v>
      </c>
      <c r="AJ90">
        <f t="shared" si="47"/>
        <v>0</v>
      </c>
      <c r="AK90">
        <f t="shared" si="48"/>
        <v>0</v>
      </c>
      <c r="AL90">
        <f t="shared" si="49"/>
        <v>0</v>
      </c>
      <c r="AM90">
        <f t="shared" si="50"/>
        <v>0</v>
      </c>
      <c r="AN90">
        <f t="shared" si="51"/>
        <v>0</v>
      </c>
      <c r="AO90">
        <f t="shared" si="52"/>
        <v>0</v>
      </c>
      <c r="AP90">
        <f t="shared" si="53"/>
        <v>0</v>
      </c>
    </row>
    <row r="91" spans="1:42" ht="15.95" customHeight="1" x14ac:dyDescent="0.25">
      <c r="A91" s="8" t="s">
        <v>109</v>
      </c>
      <c r="B91" s="8" t="s">
        <v>112</v>
      </c>
      <c r="C91" s="9" t="s">
        <v>111</v>
      </c>
      <c r="D91" s="10">
        <v>156.1</v>
      </c>
      <c r="E91" s="10"/>
      <c r="F91" s="10"/>
      <c r="G91" s="10"/>
      <c r="H91" s="10"/>
      <c r="I91" s="10"/>
      <c r="J91" s="10"/>
      <c r="K91" s="10"/>
      <c r="L91" s="10"/>
      <c r="M91" s="12"/>
      <c r="O91" t="str">
        <f t="shared" si="28"/>
        <v>01</v>
      </c>
      <c r="P91" s="11" t="s">
        <v>17</v>
      </c>
      <c r="Q91">
        <v>1</v>
      </c>
      <c r="R91">
        <f t="shared" si="29"/>
        <v>0</v>
      </c>
      <c r="S91">
        <f t="shared" si="30"/>
        <v>0</v>
      </c>
      <c r="T91">
        <f t="shared" si="31"/>
        <v>0</v>
      </c>
      <c r="U91">
        <f t="shared" si="32"/>
        <v>0</v>
      </c>
      <c r="V91">
        <f t="shared" si="33"/>
        <v>0</v>
      </c>
      <c r="W91">
        <f t="shared" si="34"/>
        <v>0</v>
      </c>
      <c r="X91">
        <f t="shared" si="35"/>
        <v>0</v>
      </c>
      <c r="Y91">
        <f t="shared" si="36"/>
        <v>0</v>
      </c>
      <c r="Z91">
        <f t="shared" si="37"/>
        <v>0</v>
      </c>
      <c r="AA91">
        <f t="shared" si="38"/>
        <v>0</v>
      </c>
      <c r="AB91">
        <f t="shared" si="39"/>
        <v>0</v>
      </c>
      <c r="AC91">
        <f t="shared" si="40"/>
        <v>0</v>
      </c>
      <c r="AD91">
        <f t="shared" si="41"/>
        <v>0</v>
      </c>
      <c r="AE91">
        <f t="shared" si="42"/>
        <v>0</v>
      </c>
      <c r="AF91">
        <f t="shared" si="43"/>
        <v>0</v>
      </c>
      <c r="AG91">
        <f t="shared" si="44"/>
        <v>0</v>
      </c>
      <c r="AH91">
        <f t="shared" si="45"/>
        <v>0</v>
      </c>
      <c r="AI91">
        <f t="shared" si="46"/>
        <v>0</v>
      </c>
      <c r="AJ91">
        <f t="shared" si="47"/>
        <v>0</v>
      </c>
      <c r="AK91">
        <f t="shared" si="48"/>
        <v>0</v>
      </c>
      <c r="AL91">
        <f t="shared" si="49"/>
        <v>0</v>
      </c>
      <c r="AM91">
        <f t="shared" si="50"/>
        <v>0</v>
      </c>
      <c r="AN91">
        <f t="shared" si="51"/>
        <v>0</v>
      </c>
      <c r="AO91">
        <f t="shared" si="52"/>
        <v>0</v>
      </c>
      <c r="AP91">
        <f t="shared" si="53"/>
        <v>0</v>
      </c>
    </row>
    <row r="92" spans="1:42" ht="15.95" customHeight="1" x14ac:dyDescent="0.25">
      <c r="A92" s="8" t="s">
        <v>109</v>
      </c>
      <c r="B92" s="8" t="s">
        <v>113</v>
      </c>
      <c r="C92" s="9" t="s">
        <v>111</v>
      </c>
      <c r="D92" s="10">
        <v>8.8000000000000007</v>
      </c>
      <c r="E92" s="10"/>
      <c r="F92" s="10"/>
      <c r="G92" s="10"/>
      <c r="H92" s="10"/>
      <c r="I92" s="10"/>
      <c r="J92" s="10"/>
      <c r="K92" s="10"/>
      <c r="L92" s="10"/>
      <c r="M92" s="12"/>
      <c r="O92" t="str">
        <f t="shared" si="28"/>
        <v>01</v>
      </c>
      <c r="P92" s="11" t="s">
        <v>17</v>
      </c>
      <c r="Q92">
        <v>1</v>
      </c>
      <c r="R92">
        <f t="shared" si="29"/>
        <v>0</v>
      </c>
      <c r="S92">
        <f t="shared" si="30"/>
        <v>0</v>
      </c>
      <c r="T92">
        <f t="shared" si="31"/>
        <v>0</v>
      </c>
      <c r="U92">
        <f t="shared" si="32"/>
        <v>0</v>
      </c>
      <c r="V92">
        <f t="shared" si="33"/>
        <v>0</v>
      </c>
      <c r="W92">
        <f t="shared" si="34"/>
        <v>0</v>
      </c>
      <c r="X92">
        <f t="shared" si="35"/>
        <v>0</v>
      </c>
      <c r="Y92">
        <f t="shared" si="36"/>
        <v>0</v>
      </c>
      <c r="Z92">
        <f t="shared" si="37"/>
        <v>0</v>
      </c>
      <c r="AA92">
        <f t="shared" si="38"/>
        <v>0</v>
      </c>
      <c r="AB92">
        <f t="shared" si="39"/>
        <v>0</v>
      </c>
      <c r="AC92">
        <f t="shared" si="40"/>
        <v>0</v>
      </c>
      <c r="AD92">
        <f t="shared" si="41"/>
        <v>0</v>
      </c>
      <c r="AE92">
        <f t="shared" si="42"/>
        <v>0</v>
      </c>
      <c r="AF92">
        <f t="shared" si="43"/>
        <v>0</v>
      </c>
      <c r="AG92">
        <f t="shared" si="44"/>
        <v>0</v>
      </c>
      <c r="AH92">
        <f t="shared" si="45"/>
        <v>0</v>
      </c>
      <c r="AI92">
        <f t="shared" si="46"/>
        <v>0</v>
      </c>
      <c r="AJ92">
        <f t="shared" si="47"/>
        <v>0</v>
      </c>
      <c r="AK92">
        <f t="shared" si="48"/>
        <v>0</v>
      </c>
      <c r="AL92">
        <f t="shared" si="49"/>
        <v>0</v>
      </c>
      <c r="AM92">
        <f t="shared" si="50"/>
        <v>0</v>
      </c>
      <c r="AN92">
        <f t="shared" si="51"/>
        <v>0</v>
      </c>
      <c r="AO92">
        <f t="shared" si="52"/>
        <v>0</v>
      </c>
      <c r="AP92">
        <f t="shared" si="53"/>
        <v>0</v>
      </c>
    </row>
    <row r="93" spans="1:42" ht="15.95" customHeight="1" x14ac:dyDescent="0.25">
      <c r="A93" s="8" t="s">
        <v>109</v>
      </c>
      <c r="B93" s="8" t="s">
        <v>114</v>
      </c>
      <c r="C93" s="9" t="s">
        <v>111</v>
      </c>
      <c r="D93" s="10">
        <v>1782.5</v>
      </c>
      <c r="E93" s="10"/>
      <c r="F93" s="10"/>
      <c r="G93" s="10"/>
      <c r="H93" s="10"/>
      <c r="I93" s="10"/>
      <c r="J93" s="10"/>
      <c r="K93" s="10"/>
      <c r="L93" s="10"/>
      <c r="M93" s="12"/>
      <c r="O93" t="str">
        <f t="shared" si="28"/>
        <v>01</v>
      </c>
      <c r="P93" s="11" t="s">
        <v>17</v>
      </c>
      <c r="Q93">
        <v>1</v>
      </c>
      <c r="R93">
        <f t="shared" si="29"/>
        <v>0</v>
      </c>
      <c r="S93">
        <f t="shared" si="30"/>
        <v>0</v>
      </c>
      <c r="T93">
        <f t="shared" si="31"/>
        <v>0</v>
      </c>
      <c r="U93">
        <f t="shared" si="32"/>
        <v>0</v>
      </c>
      <c r="V93">
        <f t="shared" si="33"/>
        <v>0</v>
      </c>
      <c r="W93">
        <f t="shared" si="34"/>
        <v>0</v>
      </c>
      <c r="X93">
        <f t="shared" si="35"/>
        <v>0</v>
      </c>
      <c r="Y93">
        <f t="shared" si="36"/>
        <v>0</v>
      </c>
      <c r="Z93">
        <f t="shared" si="37"/>
        <v>0</v>
      </c>
      <c r="AA93">
        <f t="shared" si="38"/>
        <v>0</v>
      </c>
      <c r="AB93">
        <f t="shared" si="39"/>
        <v>0</v>
      </c>
      <c r="AC93">
        <f t="shared" si="40"/>
        <v>0</v>
      </c>
      <c r="AD93">
        <f t="shared" si="41"/>
        <v>0</v>
      </c>
      <c r="AE93">
        <f t="shared" si="42"/>
        <v>0</v>
      </c>
      <c r="AF93">
        <f t="shared" si="43"/>
        <v>0</v>
      </c>
      <c r="AG93">
        <f t="shared" si="44"/>
        <v>0</v>
      </c>
      <c r="AH93">
        <f t="shared" si="45"/>
        <v>0</v>
      </c>
      <c r="AI93">
        <f t="shared" si="46"/>
        <v>0</v>
      </c>
      <c r="AJ93">
        <f t="shared" si="47"/>
        <v>0</v>
      </c>
      <c r="AK93">
        <f t="shared" si="48"/>
        <v>0</v>
      </c>
      <c r="AL93">
        <f t="shared" si="49"/>
        <v>0</v>
      </c>
      <c r="AM93">
        <f t="shared" si="50"/>
        <v>0</v>
      </c>
      <c r="AN93">
        <f t="shared" si="51"/>
        <v>0</v>
      </c>
      <c r="AO93">
        <f t="shared" si="52"/>
        <v>0</v>
      </c>
      <c r="AP93">
        <f t="shared" si="53"/>
        <v>0</v>
      </c>
    </row>
    <row r="94" spans="1:42" ht="15.95" customHeight="1" x14ac:dyDescent="0.25">
      <c r="A94" s="8" t="s">
        <v>109</v>
      </c>
      <c r="B94" s="8" t="s">
        <v>115</v>
      </c>
      <c r="C94" s="9" t="s">
        <v>111</v>
      </c>
      <c r="D94" s="10">
        <v>259.10000000000002</v>
      </c>
      <c r="E94" s="10"/>
      <c r="F94" s="10"/>
      <c r="G94" s="10"/>
      <c r="H94" s="10"/>
      <c r="I94" s="10"/>
      <c r="J94" s="10"/>
      <c r="K94" s="10"/>
      <c r="L94" s="10"/>
      <c r="M94" s="12"/>
      <c r="O94" t="str">
        <f t="shared" si="28"/>
        <v>01</v>
      </c>
      <c r="P94" s="11" t="s">
        <v>17</v>
      </c>
      <c r="Q94">
        <v>1</v>
      </c>
      <c r="R94">
        <f t="shared" si="29"/>
        <v>0</v>
      </c>
      <c r="S94">
        <f t="shared" si="30"/>
        <v>0</v>
      </c>
      <c r="T94">
        <f t="shared" si="31"/>
        <v>0</v>
      </c>
      <c r="U94">
        <f t="shared" si="32"/>
        <v>0</v>
      </c>
      <c r="V94">
        <f t="shared" si="33"/>
        <v>0</v>
      </c>
      <c r="W94">
        <f t="shared" si="34"/>
        <v>0</v>
      </c>
      <c r="X94">
        <f t="shared" si="35"/>
        <v>0</v>
      </c>
      <c r="Y94">
        <f t="shared" si="36"/>
        <v>0</v>
      </c>
      <c r="Z94">
        <f t="shared" si="37"/>
        <v>0</v>
      </c>
      <c r="AA94">
        <f t="shared" si="38"/>
        <v>0</v>
      </c>
      <c r="AB94">
        <f t="shared" si="39"/>
        <v>0</v>
      </c>
      <c r="AC94">
        <f t="shared" si="40"/>
        <v>0</v>
      </c>
      <c r="AD94">
        <f t="shared" si="41"/>
        <v>0</v>
      </c>
      <c r="AE94">
        <f t="shared" si="42"/>
        <v>0</v>
      </c>
      <c r="AF94">
        <f t="shared" si="43"/>
        <v>0</v>
      </c>
      <c r="AG94">
        <f t="shared" si="44"/>
        <v>0</v>
      </c>
      <c r="AH94">
        <f t="shared" si="45"/>
        <v>0</v>
      </c>
      <c r="AI94">
        <f t="shared" si="46"/>
        <v>0</v>
      </c>
      <c r="AJ94">
        <f t="shared" si="47"/>
        <v>0</v>
      </c>
      <c r="AK94">
        <f t="shared" si="48"/>
        <v>0</v>
      </c>
      <c r="AL94">
        <f t="shared" si="49"/>
        <v>0</v>
      </c>
      <c r="AM94">
        <f t="shared" si="50"/>
        <v>0</v>
      </c>
      <c r="AN94">
        <f t="shared" si="51"/>
        <v>0</v>
      </c>
      <c r="AO94">
        <f t="shared" si="52"/>
        <v>0</v>
      </c>
      <c r="AP94">
        <f t="shared" si="53"/>
        <v>0</v>
      </c>
    </row>
    <row r="95" spans="1:42" ht="15.95" customHeight="1" x14ac:dyDescent="0.25">
      <c r="A95" s="8" t="s">
        <v>109</v>
      </c>
      <c r="B95" s="8" t="s">
        <v>116</v>
      </c>
      <c r="C95" s="9" t="s">
        <v>111</v>
      </c>
      <c r="D95" s="10">
        <v>366.9</v>
      </c>
      <c r="E95" s="10"/>
      <c r="F95" s="10"/>
      <c r="G95" s="10"/>
      <c r="H95" s="10"/>
      <c r="I95" s="10"/>
      <c r="J95" s="10"/>
      <c r="K95" s="10"/>
      <c r="L95" s="10"/>
      <c r="M95" s="12"/>
      <c r="O95" t="str">
        <f t="shared" si="28"/>
        <v>01</v>
      </c>
      <c r="P95" s="11" t="s">
        <v>17</v>
      </c>
      <c r="Q95">
        <v>1</v>
      </c>
      <c r="R95">
        <f t="shared" si="29"/>
        <v>0</v>
      </c>
      <c r="S95">
        <f t="shared" si="30"/>
        <v>0</v>
      </c>
      <c r="T95">
        <f t="shared" si="31"/>
        <v>0</v>
      </c>
      <c r="U95">
        <f t="shared" si="32"/>
        <v>0</v>
      </c>
      <c r="V95">
        <f t="shared" si="33"/>
        <v>0</v>
      </c>
      <c r="W95">
        <f t="shared" si="34"/>
        <v>0</v>
      </c>
      <c r="X95">
        <f t="shared" si="35"/>
        <v>0</v>
      </c>
      <c r="Y95">
        <f t="shared" si="36"/>
        <v>0</v>
      </c>
      <c r="Z95">
        <f t="shared" si="37"/>
        <v>0</v>
      </c>
      <c r="AA95">
        <f t="shared" si="38"/>
        <v>0</v>
      </c>
      <c r="AB95">
        <f t="shared" si="39"/>
        <v>0</v>
      </c>
      <c r="AC95">
        <f t="shared" si="40"/>
        <v>0</v>
      </c>
      <c r="AD95">
        <f t="shared" si="41"/>
        <v>0</v>
      </c>
      <c r="AE95">
        <f t="shared" si="42"/>
        <v>0</v>
      </c>
      <c r="AF95">
        <f t="shared" si="43"/>
        <v>0</v>
      </c>
      <c r="AG95">
        <f t="shared" si="44"/>
        <v>0</v>
      </c>
      <c r="AH95">
        <f t="shared" si="45"/>
        <v>0</v>
      </c>
      <c r="AI95">
        <f t="shared" si="46"/>
        <v>0</v>
      </c>
      <c r="AJ95">
        <f t="shared" si="47"/>
        <v>0</v>
      </c>
      <c r="AK95">
        <f t="shared" si="48"/>
        <v>0</v>
      </c>
      <c r="AL95">
        <f t="shared" si="49"/>
        <v>0</v>
      </c>
      <c r="AM95">
        <f t="shared" si="50"/>
        <v>0</v>
      </c>
      <c r="AN95">
        <f t="shared" si="51"/>
        <v>0</v>
      </c>
      <c r="AO95">
        <f t="shared" si="52"/>
        <v>0</v>
      </c>
      <c r="AP95">
        <f t="shared" si="53"/>
        <v>0</v>
      </c>
    </row>
    <row r="96" spans="1:42" ht="15.95" customHeight="1" x14ac:dyDescent="0.25">
      <c r="A96" s="8" t="s">
        <v>109</v>
      </c>
      <c r="B96" s="8" t="s">
        <v>117</v>
      </c>
      <c r="C96" s="9" t="s">
        <v>111</v>
      </c>
      <c r="D96" s="10">
        <v>961.6</v>
      </c>
      <c r="E96" s="10"/>
      <c r="F96" s="10"/>
      <c r="G96" s="10"/>
      <c r="H96" s="10"/>
      <c r="I96" s="10"/>
      <c r="J96" s="10"/>
      <c r="K96" s="10"/>
      <c r="L96" s="10"/>
      <c r="M96" s="12"/>
      <c r="O96" t="str">
        <f t="shared" si="28"/>
        <v>01</v>
      </c>
      <c r="P96" s="11" t="s">
        <v>17</v>
      </c>
      <c r="Q96">
        <v>1</v>
      </c>
      <c r="R96">
        <f t="shared" si="29"/>
        <v>0</v>
      </c>
      <c r="S96">
        <f t="shared" si="30"/>
        <v>0</v>
      </c>
      <c r="T96">
        <f t="shared" si="31"/>
        <v>0</v>
      </c>
      <c r="U96">
        <f t="shared" si="32"/>
        <v>0</v>
      </c>
      <c r="V96">
        <f t="shared" si="33"/>
        <v>0</v>
      </c>
      <c r="W96">
        <f t="shared" si="34"/>
        <v>0</v>
      </c>
      <c r="X96">
        <f t="shared" si="35"/>
        <v>0</v>
      </c>
      <c r="Y96">
        <f t="shared" si="36"/>
        <v>0</v>
      </c>
      <c r="Z96">
        <f t="shared" si="37"/>
        <v>0</v>
      </c>
      <c r="AA96">
        <f t="shared" si="38"/>
        <v>0</v>
      </c>
      <c r="AB96">
        <f t="shared" si="39"/>
        <v>0</v>
      </c>
      <c r="AC96">
        <f t="shared" si="40"/>
        <v>0</v>
      </c>
      <c r="AD96">
        <f t="shared" si="41"/>
        <v>0</v>
      </c>
      <c r="AE96">
        <f t="shared" si="42"/>
        <v>0</v>
      </c>
      <c r="AF96">
        <f t="shared" si="43"/>
        <v>0</v>
      </c>
      <c r="AG96">
        <f t="shared" si="44"/>
        <v>0</v>
      </c>
      <c r="AH96">
        <f t="shared" si="45"/>
        <v>0</v>
      </c>
      <c r="AI96">
        <f t="shared" si="46"/>
        <v>0</v>
      </c>
      <c r="AJ96">
        <f t="shared" si="47"/>
        <v>0</v>
      </c>
      <c r="AK96">
        <f t="shared" si="48"/>
        <v>0</v>
      </c>
      <c r="AL96">
        <f t="shared" si="49"/>
        <v>0</v>
      </c>
      <c r="AM96">
        <f t="shared" si="50"/>
        <v>0</v>
      </c>
      <c r="AN96">
        <f t="shared" si="51"/>
        <v>0</v>
      </c>
      <c r="AO96">
        <f t="shared" si="52"/>
        <v>0</v>
      </c>
      <c r="AP96">
        <f t="shared" si="53"/>
        <v>0</v>
      </c>
    </row>
    <row r="97" spans="1:42" ht="15.95" customHeight="1" x14ac:dyDescent="0.25">
      <c r="A97" s="8" t="s">
        <v>118</v>
      </c>
      <c r="B97" s="8" t="s">
        <v>119</v>
      </c>
      <c r="C97" s="9" t="s">
        <v>87</v>
      </c>
      <c r="D97" s="10">
        <v>0.9</v>
      </c>
      <c r="E97" s="10"/>
      <c r="F97" s="10"/>
      <c r="G97" s="10"/>
      <c r="H97" s="10"/>
      <c r="I97" s="10"/>
      <c r="J97" s="10"/>
      <c r="K97" s="10"/>
      <c r="L97" s="10"/>
      <c r="M97" s="12"/>
      <c r="O97" t="str">
        <f t="shared" si="28"/>
        <v>01</v>
      </c>
      <c r="P97" s="11" t="s">
        <v>17</v>
      </c>
      <c r="Q97">
        <v>1</v>
      </c>
      <c r="R97">
        <f t="shared" si="29"/>
        <v>0</v>
      </c>
      <c r="S97">
        <f t="shared" si="30"/>
        <v>0</v>
      </c>
      <c r="T97">
        <f t="shared" si="31"/>
        <v>0</v>
      </c>
      <c r="U97">
        <f t="shared" si="32"/>
        <v>0</v>
      </c>
      <c r="V97">
        <f t="shared" si="33"/>
        <v>0</v>
      </c>
      <c r="W97">
        <f t="shared" si="34"/>
        <v>0</v>
      </c>
      <c r="X97">
        <f t="shared" si="35"/>
        <v>0</v>
      </c>
      <c r="Y97">
        <f t="shared" si="36"/>
        <v>0</v>
      </c>
      <c r="Z97">
        <f t="shared" si="37"/>
        <v>0</v>
      </c>
      <c r="AA97">
        <f t="shared" si="38"/>
        <v>0</v>
      </c>
      <c r="AB97">
        <f t="shared" si="39"/>
        <v>0</v>
      </c>
      <c r="AC97">
        <f t="shared" si="40"/>
        <v>0</v>
      </c>
      <c r="AD97">
        <f t="shared" si="41"/>
        <v>0</v>
      </c>
      <c r="AE97">
        <f t="shared" si="42"/>
        <v>0</v>
      </c>
      <c r="AF97">
        <f t="shared" si="43"/>
        <v>0</v>
      </c>
      <c r="AG97">
        <f t="shared" si="44"/>
        <v>0</v>
      </c>
      <c r="AH97">
        <f t="shared" si="45"/>
        <v>0</v>
      </c>
      <c r="AI97">
        <f t="shared" si="46"/>
        <v>0</v>
      </c>
      <c r="AJ97">
        <f t="shared" si="47"/>
        <v>0</v>
      </c>
      <c r="AK97">
        <f t="shared" si="48"/>
        <v>0</v>
      </c>
      <c r="AL97">
        <f t="shared" si="49"/>
        <v>0</v>
      </c>
      <c r="AM97">
        <f t="shared" si="50"/>
        <v>0</v>
      </c>
      <c r="AN97">
        <f t="shared" si="51"/>
        <v>0</v>
      </c>
      <c r="AO97">
        <f t="shared" si="52"/>
        <v>0</v>
      </c>
      <c r="AP97">
        <f t="shared" si="53"/>
        <v>0</v>
      </c>
    </row>
    <row r="98" spans="1:42" ht="15.95" customHeight="1" x14ac:dyDescent="0.25">
      <c r="A98" s="8" t="s">
        <v>120</v>
      </c>
      <c r="B98" s="8" t="s">
        <v>121</v>
      </c>
      <c r="C98" s="9" t="s">
        <v>122</v>
      </c>
      <c r="D98" s="10">
        <v>172</v>
      </c>
      <c r="E98" s="10"/>
      <c r="F98" s="10"/>
      <c r="G98" s="10"/>
      <c r="H98" s="10"/>
      <c r="I98" s="10"/>
      <c r="J98" s="10"/>
      <c r="K98" s="10"/>
      <c r="L98" s="10"/>
      <c r="M98" s="12"/>
      <c r="O98" t="str">
        <f t="shared" si="28"/>
        <v>01</v>
      </c>
      <c r="P98" s="11" t="s">
        <v>17</v>
      </c>
      <c r="Q98">
        <v>1</v>
      </c>
      <c r="R98">
        <f t="shared" si="29"/>
        <v>0</v>
      </c>
      <c r="S98">
        <f t="shared" si="30"/>
        <v>0</v>
      </c>
      <c r="T98">
        <f t="shared" si="31"/>
        <v>0</v>
      </c>
      <c r="U98">
        <f t="shared" si="32"/>
        <v>0</v>
      </c>
      <c r="V98">
        <f t="shared" si="33"/>
        <v>0</v>
      </c>
      <c r="W98">
        <f t="shared" si="34"/>
        <v>0</v>
      </c>
      <c r="X98">
        <f t="shared" si="35"/>
        <v>0</v>
      </c>
      <c r="Y98">
        <f t="shared" si="36"/>
        <v>0</v>
      </c>
      <c r="Z98">
        <f t="shared" si="37"/>
        <v>0</v>
      </c>
      <c r="AA98">
        <f t="shared" si="38"/>
        <v>0</v>
      </c>
      <c r="AB98">
        <f t="shared" si="39"/>
        <v>0</v>
      </c>
      <c r="AC98">
        <f t="shared" si="40"/>
        <v>0</v>
      </c>
      <c r="AD98">
        <f t="shared" si="41"/>
        <v>0</v>
      </c>
      <c r="AE98">
        <f t="shared" si="42"/>
        <v>0</v>
      </c>
      <c r="AF98">
        <f t="shared" si="43"/>
        <v>0</v>
      </c>
      <c r="AG98">
        <f t="shared" si="44"/>
        <v>0</v>
      </c>
      <c r="AH98">
        <f t="shared" si="45"/>
        <v>0</v>
      </c>
      <c r="AI98">
        <f t="shared" si="46"/>
        <v>0</v>
      </c>
      <c r="AJ98">
        <f t="shared" si="47"/>
        <v>0</v>
      </c>
      <c r="AK98">
        <f t="shared" si="48"/>
        <v>0</v>
      </c>
      <c r="AL98">
        <f t="shared" si="49"/>
        <v>0</v>
      </c>
      <c r="AM98">
        <f t="shared" si="50"/>
        <v>0</v>
      </c>
      <c r="AN98">
        <f t="shared" si="51"/>
        <v>0</v>
      </c>
      <c r="AO98">
        <f t="shared" si="52"/>
        <v>0</v>
      </c>
      <c r="AP98">
        <f t="shared" si="53"/>
        <v>0</v>
      </c>
    </row>
    <row r="99" spans="1:42" ht="15.95" customHeight="1" x14ac:dyDescent="0.25">
      <c r="A99" s="8" t="s">
        <v>123</v>
      </c>
      <c r="B99" s="8" t="s">
        <v>124</v>
      </c>
      <c r="C99" s="9" t="s">
        <v>122</v>
      </c>
      <c r="D99" s="10">
        <v>200</v>
      </c>
      <c r="E99" s="10"/>
      <c r="F99" s="10"/>
      <c r="G99" s="10"/>
      <c r="H99" s="10"/>
      <c r="I99" s="10"/>
      <c r="J99" s="10"/>
      <c r="K99" s="10"/>
      <c r="L99" s="10"/>
      <c r="M99" s="12"/>
      <c r="O99" t="str">
        <f t="shared" si="28"/>
        <v>01</v>
      </c>
      <c r="P99" s="11" t="s">
        <v>17</v>
      </c>
      <c r="Q99">
        <v>1</v>
      </c>
      <c r="R99">
        <f t="shared" si="29"/>
        <v>0</v>
      </c>
      <c r="S99">
        <f t="shared" si="30"/>
        <v>0</v>
      </c>
      <c r="T99">
        <f t="shared" si="31"/>
        <v>0</v>
      </c>
      <c r="U99">
        <f t="shared" si="32"/>
        <v>0</v>
      </c>
      <c r="V99">
        <f t="shared" si="33"/>
        <v>0</v>
      </c>
      <c r="W99">
        <f t="shared" si="34"/>
        <v>0</v>
      </c>
      <c r="X99">
        <f t="shared" si="35"/>
        <v>0</v>
      </c>
      <c r="Y99">
        <f t="shared" si="36"/>
        <v>0</v>
      </c>
      <c r="Z99">
        <f t="shared" si="37"/>
        <v>0</v>
      </c>
      <c r="AA99">
        <f t="shared" si="38"/>
        <v>0</v>
      </c>
      <c r="AB99">
        <f t="shared" si="39"/>
        <v>0</v>
      </c>
      <c r="AC99">
        <f t="shared" si="40"/>
        <v>0</v>
      </c>
      <c r="AD99">
        <f t="shared" si="41"/>
        <v>0</v>
      </c>
      <c r="AE99">
        <f t="shared" si="42"/>
        <v>0</v>
      </c>
      <c r="AF99">
        <f t="shared" si="43"/>
        <v>0</v>
      </c>
      <c r="AG99">
        <f t="shared" si="44"/>
        <v>0</v>
      </c>
      <c r="AH99">
        <f t="shared" si="45"/>
        <v>0</v>
      </c>
      <c r="AI99">
        <f t="shared" si="46"/>
        <v>0</v>
      </c>
      <c r="AJ99">
        <f t="shared" si="47"/>
        <v>0</v>
      </c>
      <c r="AK99">
        <f t="shared" si="48"/>
        <v>0</v>
      </c>
      <c r="AL99">
        <f t="shared" si="49"/>
        <v>0</v>
      </c>
      <c r="AM99">
        <f t="shared" si="50"/>
        <v>0</v>
      </c>
      <c r="AN99">
        <f t="shared" si="51"/>
        <v>0</v>
      </c>
      <c r="AO99">
        <f t="shared" si="52"/>
        <v>0</v>
      </c>
      <c r="AP99">
        <f t="shared" si="53"/>
        <v>0</v>
      </c>
    </row>
    <row r="100" spans="1:42" ht="15.95" customHeight="1" x14ac:dyDescent="0.25">
      <c r="A100" s="8" t="s">
        <v>125</v>
      </c>
      <c r="B100" s="8" t="s">
        <v>126</v>
      </c>
      <c r="C100" s="9" t="s">
        <v>127</v>
      </c>
      <c r="D100" s="10">
        <v>200</v>
      </c>
      <c r="E100" s="10"/>
      <c r="F100" s="10"/>
      <c r="G100" s="10"/>
      <c r="H100" s="10"/>
      <c r="I100" s="10"/>
      <c r="J100" s="10"/>
      <c r="K100" s="10"/>
      <c r="L100" s="10"/>
      <c r="M100" s="8" t="s">
        <v>128</v>
      </c>
      <c r="O100" t="str">
        <f>""</f>
        <v/>
      </c>
      <c r="P100" s="11" t="s">
        <v>17</v>
      </c>
      <c r="Q100">
        <v>1</v>
      </c>
      <c r="R100">
        <f t="shared" si="29"/>
        <v>0</v>
      </c>
      <c r="S100">
        <f t="shared" si="30"/>
        <v>0</v>
      </c>
      <c r="T100">
        <f t="shared" si="31"/>
        <v>0</v>
      </c>
      <c r="U100">
        <f t="shared" si="32"/>
        <v>0</v>
      </c>
      <c r="V100">
        <f t="shared" si="33"/>
        <v>0</v>
      </c>
      <c r="W100">
        <f t="shared" si="34"/>
        <v>0</v>
      </c>
      <c r="X100">
        <f t="shared" si="35"/>
        <v>0</v>
      </c>
      <c r="Y100">
        <f t="shared" si="36"/>
        <v>0</v>
      </c>
      <c r="Z100">
        <f t="shared" si="37"/>
        <v>0</v>
      </c>
      <c r="AA100">
        <f t="shared" si="38"/>
        <v>0</v>
      </c>
      <c r="AB100">
        <f t="shared" si="39"/>
        <v>0</v>
      </c>
      <c r="AC100">
        <f t="shared" si="40"/>
        <v>0</v>
      </c>
      <c r="AD100">
        <f t="shared" si="41"/>
        <v>0</v>
      </c>
      <c r="AE100">
        <f t="shared" si="42"/>
        <v>0</v>
      </c>
      <c r="AF100">
        <f t="shared" si="43"/>
        <v>0</v>
      </c>
      <c r="AG100">
        <f t="shared" si="44"/>
        <v>0</v>
      </c>
      <c r="AH100">
        <f t="shared" si="45"/>
        <v>0</v>
      </c>
      <c r="AI100">
        <f t="shared" si="46"/>
        <v>0</v>
      </c>
      <c r="AJ100">
        <f t="shared" si="47"/>
        <v>0</v>
      </c>
      <c r="AK100">
        <f t="shared" si="48"/>
        <v>0</v>
      </c>
      <c r="AL100">
        <f t="shared" si="49"/>
        <v>0</v>
      </c>
      <c r="AM100">
        <f t="shared" si="50"/>
        <v>0</v>
      </c>
      <c r="AN100">
        <f t="shared" si="51"/>
        <v>0</v>
      </c>
      <c r="AO100">
        <f t="shared" si="52"/>
        <v>0</v>
      </c>
      <c r="AP100">
        <f t="shared" si="53"/>
        <v>0</v>
      </c>
    </row>
    <row r="101" spans="1:42" ht="15.95" customHeight="1" x14ac:dyDescent="0.25">
      <c r="A101" s="8" t="s">
        <v>129</v>
      </c>
      <c r="B101" s="8" t="s">
        <v>130</v>
      </c>
      <c r="C101" s="9" t="s">
        <v>131</v>
      </c>
      <c r="D101" s="10">
        <v>25</v>
      </c>
      <c r="E101" s="10"/>
      <c r="F101" s="10"/>
      <c r="G101" s="10"/>
      <c r="H101" s="10"/>
      <c r="I101" s="10"/>
      <c r="J101" s="10"/>
      <c r="K101" s="10"/>
      <c r="L101" s="10"/>
      <c r="M101" s="8" t="s">
        <v>132</v>
      </c>
      <c r="O101" t="str">
        <f>""</f>
        <v/>
      </c>
      <c r="P101" s="11" t="s">
        <v>17</v>
      </c>
      <c r="Q101">
        <v>1</v>
      </c>
      <c r="R101">
        <f t="shared" si="29"/>
        <v>0</v>
      </c>
      <c r="S101">
        <f t="shared" si="30"/>
        <v>0</v>
      </c>
      <c r="T101">
        <f t="shared" si="31"/>
        <v>0</v>
      </c>
      <c r="U101">
        <f t="shared" si="32"/>
        <v>0</v>
      </c>
      <c r="V101">
        <f t="shared" si="33"/>
        <v>0</v>
      </c>
      <c r="W101">
        <f t="shared" si="34"/>
        <v>0</v>
      </c>
      <c r="X101">
        <f t="shared" si="35"/>
        <v>0</v>
      </c>
      <c r="Y101">
        <f t="shared" si="36"/>
        <v>0</v>
      </c>
      <c r="Z101">
        <f t="shared" si="37"/>
        <v>0</v>
      </c>
      <c r="AA101">
        <f t="shared" si="38"/>
        <v>0</v>
      </c>
      <c r="AB101">
        <f t="shared" si="39"/>
        <v>0</v>
      </c>
      <c r="AC101">
        <f t="shared" si="40"/>
        <v>0</v>
      </c>
      <c r="AD101">
        <f t="shared" si="41"/>
        <v>0</v>
      </c>
      <c r="AE101">
        <f t="shared" si="42"/>
        <v>0</v>
      </c>
      <c r="AF101">
        <f t="shared" si="43"/>
        <v>0</v>
      </c>
      <c r="AG101">
        <f t="shared" si="44"/>
        <v>0</v>
      </c>
      <c r="AH101">
        <f t="shared" si="45"/>
        <v>0</v>
      </c>
      <c r="AI101">
        <f t="shared" si="46"/>
        <v>0</v>
      </c>
      <c r="AJ101">
        <f t="shared" si="47"/>
        <v>0</v>
      </c>
      <c r="AK101">
        <f t="shared" si="48"/>
        <v>0</v>
      </c>
      <c r="AL101">
        <f t="shared" si="49"/>
        <v>0</v>
      </c>
      <c r="AM101">
        <f t="shared" si="50"/>
        <v>0</v>
      </c>
      <c r="AN101">
        <f t="shared" si="51"/>
        <v>0</v>
      </c>
      <c r="AO101">
        <f t="shared" si="52"/>
        <v>0</v>
      </c>
      <c r="AP101">
        <f t="shared" si="53"/>
        <v>0</v>
      </c>
    </row>
    <row r="102" spans="1:42" ht="15.95" customHeight="1" x14ac:dyDescent="0.25">
      <c r="A102" s="8" t="s">
        <v>133</v>
      </c>
      <c r="B102" s="8" t="s">
        <v>134</v>
      </c>
      <c r="C102" s="9" t="s">
        <v>122</v>
      </c>
      <c r="D102" s="10">
        <v>24</v>
      </c>
      <c r="E102" s="10"/>
      <c r="F102" s="10"/>
      <c r="G102" s="10"/>
      <c r="H102" s="10"/>
      <c r="I102" s="10"/>
      <c r="J102" s="10"/>
      <c r="K102" s="10"/>
      <c r="L102" s="10"/>
      <c r="M102" s="8" t="s">
        <v>135</v>
      </c>
      <c r="O102" t="str">
        <f>"01"</f>
        <v>01</v>
      </c>
      <c r="P102" s="11" t="s">
        <v>17</v>
      </c>
      <c r="Q102">
        <v>1</v>
      </c>
      <c r="R102">
        <f t="shared" si="29"/>
        <v>0</v>
      </c>
      <c r="S102">
        <f t="shared" si="30"/>
        <v>0</v>
      </c>
      <c r="T102">
        <f t="shared" si="31"/>
        <v>0</v>
      </c>
      <c r="U102">
        <f t="shared" si="32"/>
        <v>0</v>
      </c>
      <c r="V102">
        <f t="shared" si="33"/>
        <v>0</v>
      </c>
      <c r="W102">
        <f t="shared" si="34"/>
        <v>0</v>
      </c>
      <c r="X102">
        <f t="shared" si="35"/>
        <v>0</v>
      </c>
      <c r="Y102">
        <f t="shared" si="36"/>
        <v>0</v>
      </c>
      <c r="Z102">
        <f t="shared" si="37"/>
        <v>0</v>
      </c>
      <c r="AA102">
        <f t="shared" si="38"/>
        <v>0</v>
      </c>
      <c r="AB102">
        <f t="shared" si="39"/>
        <v>0</v>
      </c>
      <c r="AC102">
        <f t="shared" si="40"/>
        <v>0</v>
      </c>
      <c r="AD102">
        <f t="shared" si="41"/>
        <v>0</v>
      </c>
      <c r="AE102">
        <f t="shared" si="42"/>
        <v>0</v>
      </c>
      <c r="AF102">
        <f t="shared" si="43"/>
        <v>0</v>
      </c>
      <c r="AG102">
        <f t="shared" si="44"/>
        <v>0</v>
      </c>
      <c r="AH102">
        <f t="shared" si="45"/>
        <v>0</v>
      </c>
      <c r="AI102">
        <f t="shared" si="46"/>
        <v>0</v>
      </c>
      <c r="AJ102">
        <f t="shared" si="47"/>
        <v>0</v>
      </c>
      <c r="AK102">
        <f t="shared" si="48"/>
        <v>0</v>
      </c>
      <c r="AL102">
        <f t="shared" si="49"/>
        <v>0</v>
      </c>
      <c r="AM102">
        <f t="shared" si="50"/>
        <v>0</v>
      </c>
      <c r="AN102">
        <f t="shared" si="51"/>
        <v>0</v>
      </c>
      <c r="AO102">
        <f t="shared" si="52"/>
        <v>0</v>
      </c>
      <c r="AP102">
        <f t="shared" si="53"/>
        <v>0</v>
      </c>
    </row>
    <row r="103" spans="1:42" ht="15.95" customHeight="1" x14ac:dyDescent="0.25">
      <c r="A103" s="8" t="s">
        <v>125</v>
      </c>
      <c r="B103" s="8" t="s">
        <v>136</v>
      </c>
      <c r="C103" s="9" t="s">
        <v>137</v>
      </c>
      <c r="D103" s="10">
        <v>24</v>
      </c>
      <c r="E103" s="10"/>
      <c r="F103" s="10"/>
      <c r="G103" s="10"/>
      <c r="H103" s="10"/>
      <c r="I103" s="10"/>
      <c r="J103" s="10"/>
      <c r="K103" s="10"/>
      <c r="L103" s="10"/>
      <c r="M103" s="8" t="s">
        <v>138</v>
      </c>
      <c r="O103" t="str">
        <f>""</f>
        <v/>
      </c>
      <c r="P103" s="11" t="s">
        <v>17</v>
      </c>
      <c r="Q103">
        <v>1</v>
      </c>
      <c r="R103">
        <f t="shared" si="29"/>
        <v>0</v>
      </c>
      <c r="S103">
        <f t="shared" si="30"/>
        <v>0</v>
      </c>
      <c r="T103">
        <f t="shared" si="31"/>
        <v>0</v>
      </c>
      <c r="U103">
        <f t="shared" si="32"/>
        <v>0</v>
      </c>
      <c r="V103">
        <f t="shared" si="33"/>
        <v>0</v>
      </c>
      <c r="W103">
        <f t="shared" si="34"/>
        <v>0</v>
      </c>
      <c r="X103">
        <f t="shared" si="35"/>
        <v>0</v>
      </c>
      <c r="Y103">
        <f t="shared" si="36"/>
        <v>0</v>
      </c>
      <c r="Z103">
        <f t="shared" si="37"/>
        <v>0</v>
      </c>
      <c r="AA103">
        <f t="shared" si="38"/>
        <v>0</v>
      </c>
      <c r="AB103">
        <f t="shared" si="39"/>
        <v>0</v>
      </c>
      <c r="AC103">
        <f t="shared" si="40"/>
        <v>0</v>
      </c>
      <c r="AD103">
        <f t="shared" si="41"/>
        <v>0</v>
      </c>
      <c r="AE103">
        <f t="shared" si="42"/>
        <v>0</v>
      </c>
      <c r="AF103">
        <f t="shared" si="43"/>
        <v>0</v>
      </c>
      <c r="AG103">
        <f t="shared" si="44"/>
        <v>0</v>
      </c>
      <c r="AH103">
        <f t="shared" si="45"/>
        <v>0</v>
      </c>
      <c r="AI103">
        <f t="shared" si="46"/>
        <v>0</v>
      </c>
      <c r="AJ103">
        <f t="shared" si="47"/>
        <v>0</v>
      </c>
      <c r="AK103">
        <f t="shared" si="48"/>
        <v>0</v>
      </c>
      <c r="AL103">
        <f t="shared" si="49"/>
        <v>0</v>
      </c>
      <c r="AM103">
        <f t="shared" si="50"/>
        <v>0</v>
      </c>
      <c r="AN103">
        <f t="shared" si="51"/>
        <v>0</v>
      </c>
      <c r="AO103">
        <f t="shared" si="52"/>
        <v>0</v>
      </c>
      <c r="AP103">
        <f t="shared" si="53"/>
        <v>0</v>
      </c>
    </row>
    <row r="104" spans="1:42" ht="15.95" customHeight="1" x14ac:dyDescent="0.25">
      <c r="A104" s="8" t="s">
        <v>139</v>
      </c>
      <c r="B104" s="8" t="s">
        <v>140</v>
      </c>
      <c r="C104" s="9" t="s">
        <v>141</v>
      </c>
      <c r="D104" s="10">
        <v>344</v>
      </c>
      <c r="E104" s="10"/>
      <c r="F104" s="10"/>
      <c r="G104" s="10"/>
      <c r="H104" s="10"/>
      <c r="I104" s="10"/>
      <c r="J104" s="10"/>
      <c r="K104" s="10"/>
      <c r="L104" s="10"/>
      <c r="M104" s="12"/>
      <c r="O104" t="str">
        <f>"01"</f>
        <v>01</v>
      </c>
      <c r="P104" s="11" t="s">
        <v>17</v>
      </c>
      <c r="Q104">
        <v>1</v>
      </c>
      <c r="R104">
        <f t="shared" si="29"/>
        <v>0</v>
      </c>
      <c r="S104">
        <f t="shared" si="30"/>
        <v>0</v>
      </c>
      <c r="T104">
        <f t="shared" si="31"/>
        <v>0</v>
      </c>
      <c r="U104">
        <f t="shared" si="32"/>
        <v>0</v>
      </c>
      <c r="V104">
        <f t="shared" si="33"/>
        <v>0</v>
      </c>
      <c r="W104">
        <f t="shared" si="34"/>
        <v>0</v>
      </c>
      <c r="X104">
        <f t="shared" si="35"/>
        <v>0</v>
      </c>
      <c r="Y104">
        <f t="shared" si="36"/>
        <v>0</v>
      </c>
      <c r="Z104">
        <f t="shared" si="37"/>
        <v>0</v>
      </c>
      <c r="AA104">
        <f t="shared" si="38"/>
        <v>0</v>
      </c>
      <c r="AB104">
        <f t="shared" si="39"/>
        <v>0</v>
      </c>
      <c r="AC104">
        <f t="shared" si="40"/>
        <v>0</v>
      </c>
      <c r="AD104">
        <f t="shared" si="41"/>
        <v>0</v>
      </c>
      <c r="AE104">
        <f t="shared" si="42"/>
        <v>0</v>
      </c>
      <c r="AF104">
        <f t="shared" si="43"/>
        <v>0</v>
      </c>
      <c r="AG104">
        <f t="shared" si="44"/>
        <v>0</v>
      </c>
      <c r="AH104">
        <f t="shared" si="45"/>
        <v>0</v>
      </c>
      <c r="AI104">
        <f t="shared" si="46"/>
        <v>0</v>
      </c>
      <c r="AJ104">
        <f t="shared" si="47"/>
        <v>0</v>
      </c>
      <c r="AK104">
        <f t="shared" si="48"/>
        <v>0</v>
      </c>
      <c r="AL104">
        <f t="shared" si="49"/>
        <v>0</v>
      </c>
      <c r="AM104">
        <f t="shared" si="50"/>
        <v>0</v>
      </c>
      <c r="AN104">
        <f t="shared" si="51"/>
        <v>0</v>
      </c>
      <c r="AO104">
        <f t="shared" si="52"/>
        <v>0</v>
      </c>
      <c r="AP104">
        <f t="shared" si="53"/>
        <v>0</v>
      </c>
    </row>
    <row r="105" spans="1:42" ht="15.95" customHeight="1" x14ac:dyDescent="0.25">
      <c r="A105" s="8" t="s">
        <v>139</v>
      </c>
      <c r="B105" s="8" t="s">
        <v>142</v>
      </c>
      <c r="C105" s="9" t="s">
        <v>141</v>
      </c>
      <c r="D105" s="10">
        <v>760</v>
      </c>
      <c r="E105" s="10"/>
      <c r="F105" s="10"/>
      <c r="G105" s="10"/>
      <c r="H105" s="10"/>
      <c r="I105" s="10"/>
      <c r="J105" s="10"/>
      <c r="K105" s="10"/>
      <c r="L105" s="10"/>
      <c r="M105" s="12"/>
      <c r="O105" t="str">
        <f>"01"</f>
        <v>01</v>
      </c>
      <c r="P105" s="11" t="s">
        <v>17</v>
      </c>
      <c r="Q105">
        <v>1</v>
      </c>
      <c r="R105">
        <f t="shared" si="29"/>
        <v>0</v>
      </c>
      <c r="S105">
        <f t="shared" si="30"/>
        <v>0</v>
      </c>
      <c r="T105">
        <f t="shared" si="31"/>
        <v>0</v>
      </c>
      <c r="U105">
        <f t="shared" si="32"/>
        <v>0</v>
      </c>
      <c r="V105">
        <f t="shared" si="33"/>
        <v>0</v>
      </c>
      <c r="W105">
        <f t="shared" si="34"/>
        <v>0</v>
      </c>
      <c r="X105">
        <f t="shared" si="35"/>
        <v>0</v>
      </c>
      <c r="Y105">
        <f t="shared" si="36"/>
        <v>0</v>
      </c>
      <c r="Z105">
        <f t="shared" si="37"/>
        <v>0</v>
      </c>
      <c r="AA105">
        <f t="shared" si="38"/>
        <v>0</v>
      </c>
      <c r="AB105">
        <f t="shared" si="39"/>
        <v>0</v>
      </c>
      <c r="AC105">
        <f t="shared" si="40"/>
        <v>0</v>
      </c>
      <c r="AD105">
        <f t="shared" si="41"/>
        <v>0</v>
      </c>
      <c r="AE105">
        <f t="shared" si="42"/>
        <v>0</v>
      </c>
      <c r="AF105">
        <f t="shared" si="43"/>
        <v>0</v>
      </c>
      <c r="AG105">
        <f t="shared" si="44"/>
        <v>0</v>
      </c>
      <c r="AH105">
        <f t="shared" si="45"/>
        <v>0</v>
      </c>
      <c r="AI105">
        <f t="shared" si="46"/>
        <v>0</v>
      </c>
      <c r="AJ105">
        <f t="shared" si="47"/>
        <v>0</v>
      </c>
      <c r="AK105">
        <f t="shared" si="48"/>
        <v>0</v>
      </c>
      <c r="AL105">
        <f t="shared" si="49"/>
        <v>0</v>
      </c>
      <c r="AM105">
        <f t="shared" si="50"/>
        <v>0</v>
      </c>
      <c r="AN105">
        <f t="shared" si="51"/>
        <v>0</v>
      </c>
      <c r="AO105">
        <f t="shared" si="52"/>
        <v>0</v>
      </c>
      <c r="AP105">
        <f t="shared" si="53"/>
        <v>0</v>
      </c>
    </row>
    <row r="106" spans="1:42" ht="15.95" customHeight="1" x14ac:dyDescent="0.25">
      <c r="A106" s="8" t="s">
        <v>139</v>
      </c>
      <c r="B106" s="8" t="s">
        <v>143</v>
      </c>
      <c r="C106" s="9" t="s">
        <v>141</v>
      </c>
      <c r="D106" s="10">
        <v>1344</v>
      </c>
      <c r="E106" s="10"/>
      <c r="F106" s="10"/>
      <c r="G106" s="10"/>
      <c r="H106" s="10"/>
      <c r="I106" s="10"/>
      <c r="J106" s="10"/>
      <c r="K106" s="10"/>
      <c r="L106" s="10"/>
      <c r="M106" s="12"/>
      <c r="O106" t="str">
        <f>"01"</f>
        <v>01</v>
      </c>
      <c r="P106" s="11" t="s">
        <v>17</v>
      </c>
      <c r="Q106">
        <v>1</v>
      </c>
      <c r="R106">
        <f t="shared" si="29"/>
        <v>0</v>
      </c>
      <c r="S106">
        <f t="shared" si="30"/>
        <v>0</v>
      </c>
      <c r="T106">
        <f t="shared" si="31"/>
        <v>0</v>
      </c>
      <c r="U106">
        <f t="shared" si="32"/>
        <v>0</v>
      </c>
      <c r="V106">
        <f t="shared" si="33"/>
        <v>0</v>
      </c>
      <c r="W106">
        <f t="shared" si="34"/>
        <v>0</v>
      </c>
      <c r="X106">
        <f t="shared" si="35"/>
        <v>0</v>
      </c>
      <c r="Y106">
        <f t="shared" si="36"/>
        <v>0</v>
      </c>
      <c r="Z106">
        <f t="shared" si="37"/>
        <v>0</v>
      </c>
      <c r="AA106">
        <f t="shared" si="38"/>
        <v>0</v>
      </c>
      <c r="AB106">
        <f t="shared" si="39"/>
        <v>0</v>
      </c>
      <c r="AC106">
        <f t="shared" si="40"/>
        <v>0</v>
      </c>
      <c r="AD106">
        <f t="shared" si="41"/>
        <v>0</v>
      </c>
      <c r="AE106">
        <f t="shared" si="42"/>
        <v>0</v>
      </c>
      <c r="AF106">
        <f t="shared" si="43"/>
        <v>0</v>
      </c>
      <c r="AG106">
        <f t="shared" si="44"/>
        <v>0</v>
      </c>
      <c r="AH106">
        <f t="shared" si="45"/>
        <v>0</v>
      </c>
      <c r="AI106">
        <f t="shared" si="46"/>
        <v>0</v>
      </c>
      <c r="AJ106">
        <f t="shared" si="47"/>
        <v>0</v>
      </c>
      <c r="AK106">
        <f t="shared" si="48"/>
        <v>0</v>
      </c>
      <c r="AL106">
        <f t="shared" si="49"/>
        <v>0</v>
      </c>
      <c r="AM106">
        <f t="shared" si="50"/>
        <v>0</v>
      </c>
      <c r="AN106">
        <f t="shared" si="51"/>
        <v>0</v>
      </c>
      <c r="AO106">
        <f t="shared" si="52"/>
        <v>0</v>
      </c>
      <c r="AP106">
        <f t="shared" si="53"/>
        <v>0</v>
      </c>
    </row>
    <row r="107" spans="1:42" ht="15.95" customHeight="1" x14ac:dyDescent="0.25">
      <c r="A107" s="8" t="s">
        <v>144</v>
      </c>
      <c r="B107" s="8" t="s">
        <v>145</v>
      </c>
      <c r="C107" s="9" t="s">
        <v>87</v>
      </c>
      <c r="D107" s="10">
        <v>37.067</v>
      </c>
      <c r="E107" s="10"/>
      <c r="F107" s="10"/>
      <c r="G107" s="10"/>
      <c r="H107" s="10"/>
      <c r="I107" s="10"/>
      <c r="J107" s="10"/>
      <c r="K107" s="10"/>
      <c r="L107" s="10"/>
      <c r="M107" s="8" t="s">
        <v>146</v>
      </c>
      <c r="O107" t="str">
        <f>""</f>
        <v/>
      </c>
      <c r="P107" s="11" t="s">
        <v>17</v>
      </c>
      <c r="Q107">
        <v>1</v>
      </c>
      <c r="R107">
        <f t="shared" si="29"/>
        <v>0</v>
      </c>
      <c r="S107">
        <f t="shared" si="30"/>
        <v>0</v>
      </c>
      <c r="T107">
        <f t="shared" si="31"/>
        <v>0</v>
      </c>
      <c r="U107">
        <f t="shared" si="32"/>
        <v>0</v>
      </c>
      <c r="V107">
        <f t="shared" si="33"/>
        <v>0</v>
      </c>
      <c r="W107">
        <f t="shared" si="34"/>
        <v>0</v>
      </c>
      <c r="X107">
        <f t="shared" si="35"/>
        <v>0</v>
      </c>
      <c r="Y107">
        <f t="shared" si="36"/>
        <v>0</v>
      </c>
      <c r="Z107">
        <f t="shared" si="37"/>
        <v>0</v>
      </c>
      <c r="AA107">
        <f t="shared" si="38"/>
        <v>0</v>
      </c>
      <c r="AB107">
        <f t="shared" si="39"/>
        <v>0</v>
      </c>
      <c r="AC107">
        <f t="shared" si="40"/>
        <v>0</v>
      </c>
      <c r="AD107">
        <f t="shared" si="41"/>
        <v>0</v>
      </c>
      <c r="AE107">
        <f t="shared" si="42"/>
        <v>0</v>
      </c>
      <c r="AF107">
        <f t="shared" si="43"/>
        <v>0</v>
      </c>
      <c r="AG107">
        <f t="shared" si="44"/>
        <v>0</v>
      </c>
      <c r="AH107">
        <f t="shared" si="45"/>
        <v>0</v>
      </c>
      <c r="AI107">
        <f t="shared" si="46"/>
        <v>0</v>
      </c>
      <c r="AJ107">
        <f t="shared" si="47"/>
        <v>0</v>
      </c>
      <c r="AK107">
        <f t="shared" si="48"/>
        <v>0</v>
      </c>
      <c r="AL107">
        <f t="shared" si="49"/>
        <v>0</v>
      </c>
      <c r="AM107">
        <f t="shared" si="50"/>
        <v>0</v>
      </c>
      <c r="AN107">
        <f t="shared" si="51"/>
        <v>0</v>
      </c>
      <c r="AO107">
        <f t="shared" si="52"/>
        <v>0</v>
      </c>
      <c r="AP107">
        <f t="shared" si="53"/>
        <v>0</v>
      </c>
    </row>
    <row r="108" spans="1:42" ht="15.95" customHeight="1" x14ac:dyDescent="0.25">
      <c r="A108" s="8" t="s">
        <v>147</v>
      </c>
      <c r="B108" s="8" t="s">
        <v>148</v>
      </c>
      <c r="C108" s="9" t="s">
        <v>87</v>
      </c>
      <c r="D108" s="10">
        <v>41.524000000000001</v>
      </c>
      <c r="E108" s="10"/>
      <c r="F108" s="10"/>
      <c r="G108" s="10"/>
      <c r="H108" s="10"/>
      <c r="I108" s="10"/>
      <c r="J108" s="10"/>
      <c r="K108" s="10"/>
      <c r="L108" s="10"/>
      <c r="M108" s="8" t="s">
        <v>149</v>
      </c>
      <c r="O108" t="str">
        <f>""</f>
        <v/>
      </c>
      <c r="P108" s="11" t="s">
        <v>17</v>
      </c>
      <c r="Q108">
        <v>1</v>
      </c>
      <c r="R108">
        <f t="shared" si="29"/>
        <v>0</v>
      </c>
      <c r="S108">
        <f t="shared" si="30"/>
        <v>0</v>
      </c>
      <c r="T108">
        <f t="shared" si="31"/>
        <v>0</v>
      </c>
      <c r="U108">
        <f t="shared" si="32"/>
        <v>0</v>
      </c>
      <c r="V108">
        <f t="shared" si="33"/>
        <v>0</v>
      </c>
      <c r="W108">
        <f t="shared" si="34"/>
        <v>0</v>
      </c>
      <c r="X108">
        <f t="shared" si="35"/>
        <v>0</v>
      </c>
      <c r="Y108">
        <f t="shared" si="36"/>
        <v>0</v>
      </c>
      <c r="Z108">
        <f t="shared" si="37"/>
        <v>0</v>
      </c>
      <c r="AA108">
        <f t="shared" si="38"/>
        <v>0</v>
      </c>
      <c r="AB108">
        <f t="shared" si="39"/>
        <v>0</v>
      </c>
      <c r="AC108">
        <f t="shared" si="40"/>
        <v>0</v>
      </c>
      <c r="AD108">
        <f t="shared" si="41"/>
        <v>0</v>
      </c>
      <c r="AE108">
        <f t="shared" si="42"/>
        <v>0</v>
      </c>
      <c r="AF108">
        <f t="shared" si="43"/>
        <v>0</v>
      </c>
      <c r="AG108">
        <f t="shared" si="44"/>
        <v>0</v>
      </c>
      <c r="AH108">
        <f t="shared" si="45"/>
        <v>0</v>
      </c>
      <c r="AI108">
        <f t="shared" si="46"/>
        <v>0</v>
      </c>
      <c r="AJ108">
        <f t="shared" si="47"/>
        <v>0</v>
      </c>
      <c r="AK108">
        <f t="shared" si="48"/>
        <v>0</v>
      </c>
      <c r="AL108">
        <f t="shared" si="49"/>
        <v>0</v>
      </c>
      <c r="AM108">
        <f t="shared" si="50"/>
        <v>0</v>
      </c>
      <c r="AN108">
        <f t="shared" si="51"/>
        <v>0</v>
      </c>
      <c r="AO108">
        <f t="shared" si="52"/>
        <v>0</v>
      </c>
      <c r="AP108">
        <f t="shared" si="53"/>
        <v>0</v>
      </c>
    </row>
    <row r="109" spans="1:42" ht="15.95" customHeight="1" x14ac:dyDescent="0.25">
      <c r="A109" s="8" t="s">
        <v>150</v>
      </c>
      <c r="B109" s="8" t="s">
        <v>151</v>
      </c>
      <c r="C109" s="9" t="s">
        <v>87</v>
      </c>
      <c r="D109" s="10">
        <v>37.067</v>
      </c>
      <c r="E109" s="10"/>
      <c r="F109" s="10"/>
      <c r="G109" s="10"/>
      <c r="H109" s="10"/>
      <c r="I109" s="10"/>
      <c r="J109" s="10"/>
      <c r="K109" s="10"/>
      <c r="L109" s="10"/>
      <c r="M109" s="8" t="s">
        <v>152</v>
      </c>
      <c r="O109" t="str">
        <f>""</f>
        <v/>
      </c>
      <c r="P109" s="11" t="s">
        <v>17</v>
      </c>
      <c r="Q109">
        <v>1</v>
      </c>
      <c r="R109">
        <f t="shared" si="29"/>
        <v>0</v>
      </c>
      <c r="S109">
        <f t="shared" si="30"/>
        <v>0</v>
      </c>
      <c r="T109">
        <f t="shared" si="31"/>
        <v>0</v>
      </c>
      <c r="U109">
        <f t="shared" si="32"/>
        <v>0</v>
      </c>
      <c r="V109">
        <f t="shared" si="33"/>
        <v>0</v>
      </c>
      <c r="W109">
        <f t="shared" si="34"/>
        <v>0</v>
      </c>
      <c r="X109">
        <f t="shared" si="35"/>
        <v>0</v>
      </c>
      <c r="Y109">
        <f t="shared" si="36"/>
        <v>0</v>
      </c>
      <c r="Z109">
        <f t="shared" si="37"/>
        <v>0</v>
      </c>
      <c r="AA109">
        <f t="shared" si="38"/>
        <v>0</v>
      </c>
      <c r="AB109">
        <f t="shared" si="39"/>
        <v>0</v>
      </c>
      <c r="AC109">
        <f t="shared" si="40"/>
        <v>0</v>
      </c>
      <c r="AD109">
        <f t="shared" si="41"/>
        <v>0</v>
      </c>
      <c r="AE109">
        <f t="shared" si="42"/>
        <v>0</v>
      </c>
      <c r="AF109">
        <f t="shared" si="43"/>
        <v>0</v>
      </c>
      <c r="AG109">
        <f t="shared" si="44"/>
        <v>0</v>
      </c>
      <c r="AH109">
        <f t="shared" si="45"/>
        <v>0</v>
      </c>
      <c r="AI109">
        <f t="shared" si="46"/>
        <v>0</v>
      </c>
      <c r="AJ109">
        <f t="shared" si="47"/>
        <v>0</v>
      </c>
      <c r="AK109">
        <f t="shared" si="48"/>
        <v>0</v>
      </c>
      <c r="AL109">
        <f t="shared" si="49"/>
        <v>0</v>
      </c>
      <c r="AM109">
        <f t="shared" si="50"/>
        <v>0</v>
      </c>
      <c r="AN109">
        <f t="shared" si="51"/>
        <v>0</v>
      </c>
      <c r="AO109">
        <f t="shared" si="52"/>
        <v>0</v>
      </c>
      <c r="AP109">
        <f t="shared" si="53"/>
        <v>0</v>
      </c>
    </row>
    <row r="110" spans="1:42" ht="15.95" customHeight="1" x14ac:dyDescent="0.25">
      <c r="A110" s="8" t="s">
        <v>153</v>
      </c>
      <c r="B110" s="8" t="s">
        <v>154</v>
      </c>
      <c r="C110" s="9" t="s">
        <v>87</v>
      </c>
      <c r="D110" s="10">
        <v>4.4560000000000004</v>
      </c>
      <c r="E110" s="10"/>
      <c r="F110" s="10"/>
      <c r="G110" s="10"/>
      <c r="H110" s="10"/>
      <c r="I110" s="10"/>
      <c r="J110" s="10"/>
      <c r="K110" s="10"/>
      <c r="L110" s="10"/>
      <c r="M110" s="8" t="s">
        <v>155</v>
      </c>
      <c r="O110" t="str">
        <f>""</f>
        <v/>
      </c>
      <c r="P110" s="11" t="s">
        <v>17</v>
      </c>
      <c r="Q110">
        <v>1</v>
      </c>
      <c r="R110">
        <f t="shared" si="29"/>
        <v>0</v>
      </c>
      <c r="S110">
        <f t="shared" si="30"/>
        <v>0</v>
      </c>
      <c r="T110">
        <f t="shared" si="31"/>
        <v>0</v>
      </c>
      <c r="U110">
        <f t="shared" si="32"/>
        <v>0</v>
      </c>
      <c r="V110">
        <f t="shared" si="33"/>
        <v>0</v>
      </c>
      <c r="W110">
        <f t="shared" si="34"/>
        <v>0</v>
      </c>
      <c r="X110">
        <f t="shared" si="35"/>
        <v>0</v>
      </c>
      <c r="Y110">
        <f t="shared" si="36"/>
        <v>0</v>
      </c>
      <c r="Z110">
        <f t="shared" si="37"/>
        <v>0</v>
      </c>
      <c r="AA110">
        <f t="shared" si="38"/>
        <v>0</v>
      </c>
      <c r="AB110">
        <f t="shared" si="39"/>
        <v>0</v>
      </c>
      <c r="AC110">
        <f t="shared" si="40"/>
        <v>0</v>
      </c>
      <c r="AD110">
        <f t="shared" si="41"/>
        <v>0</v>
      </c>
      <c r="AE110">
        <f t="shared" si="42"/>
        <v>0</v>
      </c>
      <c r="AF110">
        <f t="shared" si="43"/>
        <v>0</v>
      </c>
      <c r="AG110">
        <f t="shared" si="44"/>
        <v>0</v>
      </c>
      <c r="AH110">
        <f t="shared" si="45"/>
        <v>0</v>
      </c>
      <c r="AI110">
        <f t="shared" si="46"/>
        <v>0</v>
      </c>
      <c r="AJ110">
        <f t="shared" si="47"/>
        <v>0</v>
      </c>
      <c r="AK110">
        <f t="shared" si="48"/>
        <v>0</v>
      </c>
      <c r="AL110">
        <f t="shared" si="49"/>
        <v>0</v>
      </c>
      <c r="AM110">
        <f t="shared" si="50"/>
        <v>0</v>
      </c>
      <c r="AN110">
        <f t="shared" si="51"/>
        <v>0</v>
      </c>
      <c r="AO110">
        <f t="shared" si="52"/>
        <v>0</v>
      </c>
      <c r="AP110">
        <f t="shared" si="53"/>
        <v>0</v>
      </c>
    </row>
    <row r="111" spans="1:42" ht="15.95" customHeight="1" x14ac:dyDescent="0.25">
      <c r="A111" s="8" t="s">
        <v>156</v>
      </c>
      <c r="B111" s="8" t="s">
        <v>157</v>
      </c>
      <c r="C111" s="9" t="s">
        <v>111</v>
      </c>
      <c r="D111" s="10">
        <v>872</v>
      </c>
      <c r="E111" s="10"/>
      <c r="F111" s="10"/>
      <c r="G111" s="10"/>
      <c r="H111" s="10"/>
      <c r="I111" s="10"/>
      <c r="J111" s="10"/>
      <c r="K111" s="10"/>
      <c r="L111" s="10"/>
      <c r="M111" s="8" t="s">
        <v>158</v>
      </c>
      <c r="O111" t="str">
        <f>"01"</f>
        <v>01</v>
      </c>
      <c r="P111" s="11" t="s">
        <v>17</v>
      </c>
      <c r="Q111">
        <v>1</v>
      </c>
      <c r="R111">
        <f t="shared" si="29"/>
        <v>0</v>
      </c>
      <c r="S111">
        <f t="shared" si="30"/>
        <v>0</v>
      </c>
      <c r="T111">
        <f t="shared" si="31"/>
        <v>0</v>
      </c>
      <c r="U111">
        <f t="shared" si="32"/>
        <v>0</v>
      </c>
      <c r="V111">
        <f t="shared" si="33"/>
        <v>0</v>
      </c>
      <c r="W111">
        <f t="shared" si="34"/>
        <v>0</v>
      </c>
      <c r="X111">
        <f t="shared" si="35"/>
        <v>0</v>
      </c>
      <c r="Y111">
        <f t="shared" si="36"/>
        <v>0</v>
      </c>
      <c r="Z111">
        <f t="shared" si="37"/>
        <v>0</v>
      </c>
      <c r="AA111">
        <f t="shared" si="38"/>
        <v>0</v>
      </c>
      <c r="AB111">
        <f t="shared" si="39"/>
        <v>0</v>
      </c>
      <c r="AC111">
        <f t="shared" si="40"/>
        <v>0</v>
      </c>
      <c r="AD111">
        <f t="shared" si="41"/>
        <v>0</v>
      </c>
      <c r="AE111">
        <f t="shared" si="42"/>
        <v>0</v>
      </c>
      <c r="AF111">
        <f t="shared" si="43"/>
        <v>0</v>
      </c>
      <c r="AG111">
        <f t="shared" si="44"/>
        <v>0</v>
      </c>
      <c r="AH111">
        <f t="shared" si="45"/>
        <v>0</v>
      </c>
      <c r="AI111">
        <f t="shared" si="46"/>
        <v>0</v>
      </c>
      <c r="AJ111">
        <f t="shared" si="47"/>
        <v>0</v>
      </c>
      <c r="AK111">
        <f t="shared" si="48"/>
        <v>0</v>
      </c>
      <c r="AL111">
        <f t="shared" si="49"/>
        <v>0</v>
      </c>
      <c r="AM111">
        <f t="shared" si="50"/>
        <v>0</v>
      </c>
      <c r="AN111">
        <f t="shared" si="51"/>
        <v>0</v>
      </c>
      <c r="AO111">
        <f t="shared" si="52"/>
        <v>0</v>
      </c>
      <c r="AP111">
        <f t="shared" si="53"/>
        <v>0</v>
      </c>
    </row>
    <row r="112" spans="1:42" ht="15.95" customHeight="1" x14ac:dyDescent="0.25">
      <c r="A112" s="8" t="s">
        <v>159</v>
      </c>
      <c r="B112" s="8" t="s">
        <v>160</v>
      </c>
      <c r="C112" s="9" t="s">
        <v>161</v>
      </c>
      <c r="D112" s="10">
        <v>22.1</v>
      </c>
      <c r="E112" s="10"/>
      <c r="F112" s="10"/>
      <c r="G112" s="10"/>
      <c r="H112" s="10"/>
      <c r="I112" s="10"/>
      <c r="J112" s="10"/>
      <c r="K112" s="10"/>
      <c r="L112" s="10"/>
      <c r="M112" s="8" t="s">
        <v>162</v>
      </c>
      <c r="O112" t="str">
        <f>""</f>
        <v/>
      </c>
      <c r="P112" s="11" t="s">
        <v>17</v>
      </c>
      <c r="Q112">
        <v>1</v>
      </c>
      <c r="R112">
        <f t="shared" si="29"/>
        <v>0</v>
      </c>
      <c r="S112">
        <f t="shared" si="30"/>
        <v>0</v>
      </c>
      <c r="T112">
        <f t="shared" si="31"/>
        <v>0</v>
      </c>
      <c r="U112">
        <f t="shared" si="32"/>
        <v>0</v>
      </c>
      <c r="V112">
        <f t="shared" si="33"/>
        <v>0</v>
      </c>
      <c r="W112">
        <f t="shared" si="34"/>
        <v>0</v>
      </c>
      <c r="X112">
        <f t="shared" si="35"/>
        <v>0</v>
      </c>
      <c r="Y112">
        <f t="shared" si="36"/>
        <v>0</v>
      </c>
      <c r="Z112">
        <f t="shared" si="37"/>
        <v>0</v>
      </c>
      <c r="AA112">
        <f t="shared" si="38"/>
        <v>0</v>
      </c>
      <c r="AB112">
        <f t="shared" si="39"/>
        <v>0</v>
      </c>
      <c r="AC112">
        <f t="shared" si="40"/>
        <v>0</v>
      </c>
      <c r="AD112">
        <f t="shared" si="41"/>
        <v>0</v>
      </c>
      <c r="AE112">
        <f t="shared" si="42"/>
        <v>0</v>
      </c>
      <c r="AF112">
        <f t="shared" si="43"/>
        <v>0</v>
      </c>
      <c r="AG112">
        <f t="shared" si="44"/>
        <v>0</v>
      </c>
      <c r="AH112">
        <f t="shared" si="45"/>
        <v>0</v>
      </c>
      <c r="AI112">
        <f t="shared" si="46"/>
        <v>0</v>
      </c>
      <c r="AJ112">
        <f t="shared" si="47"/>
        <v>0</v>
      </c>
      <c r="AK112">
        <f t="shared" si="48"/>
        <v>0</v>
      </c>
      <c r="AL112">
        <f t="shared" si="49"/>
        <v>0</v>
      </c>
      <c r="AM112">
        <f t="shared" si="50"/>
        <v>0</v>
      </c>
      <c r="AN112">
        <f t="shared" si="51"/>
        <v>0</v>
      </c>
      <c r="AO112">
        <f t="shared" si="52"/>
        <v>0</v>
      </c>
      <c r="AP112">
        <f t="shared" si="53"/>
        <v>0</v>
      </c>
    </row>
    <row r="113" spans="1:42" ht="15.95" customHeight="1" x14ac:dyDescent="0.25">
      <c r="A113" s="8" t="s">
        <v>163</v>
      </c>
      <c r="B113" s="8" t="s">
        <v>164</v>
      </c>
      <c r="C113" s="9" t="s">
        <v>52</v>
      </c>
      <c r="D113" s="10">
        <v>1221.5</v>
      </c>
      <c r="E113" s="10"/>
      <c r="F113" s="10"/>
      <c r="G113" s="10"/>
      <c r="H113" s="10"/>
      <c r="I113" s="10"/>
      <c r="J113" s="10"/>
      <c r="K113" s="10"/>
      <c r="L113" s="10"/>
      <c r="M113" s="8" t="s">
        <v>165</v>
      </c>
      <c r="O113" t="str">
        <f>""</f>
        <v/>
      </c>
      <c r="P113" s="11" t="s">
        <v>17</v>
      </c>
      <c r="Q113">
        <v>1</v>
      </c>
      <c r="R113">
        <f t="shared" si="29"/>
        <v>0</v>
      </c>
      <c r="S113">
        <f t="shared" si="30"/>
        <v>0</v>
      </c>
      <c r="T113">
        <f t="shared" si="31"/>
        <v>0</v>
      </c>
      <c r="U113">
        <f t="shared" si="32"/>
        <v>0</v>
      </c>
      <c r="V113">
        <f t="shared" si="33"/>
        <v>0</v>
      </c>
      <c r="W113">
        <f t="shared" si="34"/>
        <v>0</v>
      </c>
      <c r="X113">
        <f t="shared" si="35"/>
        <v>0</v>
      </c>
      <c r="Y113">
        <f t="shared" si="36"/>
        <v>0</v>
      </c>
      <c r="Z113">
        <f t="shared" si="37"/>
        <v>0</v>
      </c>
      <c r="AA113">
        <f t="shared" si="38"/>
        <v>0</v>
      </c>
      <c r="AB113">
        <f t="shared" si="39"/>
        <v>0</v>
      </c>
      <c r="AC113">
        <f t="shared" si="40"/>
        <v>0</v>
      </c>
      <c r="AD113">
        <f t="shared" si="41"/>
        <v>0</v>
      </c>
      <c r="AE113">
        <f t="shared" si="42"/>
        <v>0</v>
      </c>
      <c r="AF113">
        <f t="shared" si="43"/>
        <v>0</v>
      </c>
      <c r="AG113">
        <f t="shared" si="44"/>
        <v>0</v>
      </c>
      <c r="AH113">
        <f t="shared" si="45"/>
        <v>0</v>
      </c>
      <c r="AI113">
        <f t="shared" si="46"/>
        <v>0</v>
      </c>
      <c r="AJ113">
        <f t="shared" si="47"/>
        <v>0</v>
      </c>
      <c r="AK113">
        <f t="shared" si="48"/>
        <v>0</v>
      </c>
      <c r="AL113">
        <f t="shared" si="49"/>
        <v>0</v>
      </c>
      <c r="AM113">
        <f t="shared" si="50"/>
        <v>0</v>
      </c>
      <c r="AN113">
        <f t="shared" si="51"/>
        <v>0</v>
      </c>
      <c r="AO113">
        <f t="shared" si="52"/>
        <v>0</v>
      </c>
      <c r="AP113">
        <f t="shared" si="53"/>
        <v>0</v>
      </c>
    </row>
    <row r="114" spans="1:42" ht="15.95" customHeight="1" x14ac:dyDescent="0.25">
      <c r="A114" s="8" t="s">
        <v>163</v>
      </c>
      <c r="B114" s="8" t="s">
        <v>166</v>
      </c>
      <c r="C114" s="9" t="s">
        <v>52</v>
      </c>
      <c r="D114" s="10">
        <v>30.6</v>
      </c>
      <c r="E114" s="10"/>
      <c r="F114" s="10"/>
      <c r="G114" s="10"/>
      <c r="H114" s="10"/>
      <c r="I114" s="10"/>
      <c r="J114" s="10"/>
      <c r="K114" s="10"/>
      <c r="L114" s="10"/>
      <c r="M114" s="8" t="s">
        <v>167</v>
      </c>
      <c r="O114" t="str">
        <f>""</f>
        <v/>
      </c>
      <c r="P114" s="11" t="s">
        <v>17</v>
      </c>
      <c r="Q114">
        <v>1</v>
      </c>
      <c r="R114">
        <f t="shared" si="29"/>
        <v>0</v>
      </c>
      <c r="S114">
        <f t="shared" si="30"/>
        <v>0</v>
      </c>
      <c r="T114">
        <f t="shared" si="31"/>
        <v>0</v>
      </c>
      <c r="U114">
        <f t="shared" si="32"/>
        <v>0</v>
      </c>
      <c r="V114">
        <f t="shared" si="33"/>
        <v>0</v>
      </c>
      <c r="W114">
        <f t="shared" si="34"/>
        <v>0</v>
      </c>
      <c r="X114">
        <f t="shared" si="35"/>
        <v>0</v>
      </c>
      <c r="Y114">
        <f t="shared" si="36"/>
        <v>0</v>
      </c>
      <c r="Z114">
        <f t="shared" si="37"/>
        <v>0</v>
      </c>
      <c r="AA114">
        <f t="shared" si="38"/>
        <v>0</v>
      </c>
      <c r="AB114">
        <f t="shared" si="39"/>
        <v>0</v>
      </c>
      <c r="AC114">
        <f t="shared" si="40"/>
        <v>0</v>
      </c>
      <c r="AD114">
        <f t="shared" si="41"/>
        <v>0</v>
      </c>
      <c r="AE114">
        <f t="shared" si="42"/>
        <v>0</v>
      </c>
      <c r="AF114">
        <f t="shared" si="43"/>
        <v>0</v>
      </c>
      <c r="AG114">
        <f t="shared" si="44"/>
        <v>0</v>
      </c>
      <c r="AH114">
        <f t="shared" si="45"/>
        <v>0</v>
      </c>
      <c r="AI114">
        <f t="shared" si="46"/>
        <v>0</v>
      </c>
      <c r="AJ114">
        <f t="shared" si="47"/>
        <v>0</v>
      </c>
      <c r="AK114">
        <f t="shared" si="48"/>
        <v>0</v>
      </c>
      <c r="AL114">
        <f t="shared" si="49"/>
        <v>0</v>
      </c>
      <c r="AM114">
        <f t="shared" si="50"/>
        <v>0</v>
      </c>
      <c r="AN114">
        <f t="shared" si="51"/>
        <v>0</v>
      </c>
      <c r="AO114">
        <f t="shared" si="52"/>
        <v>0</v>
      </c>
      <c r="AP114">
        <f t="shared" si="53"/>
        <v>0</v>
      </c>
    </row>
    <row r="115" spans="1:42" ht="15.95" customHeight="1" x14ac:dyDescent="0.25">
      <c r="A115" s="8" t="s">
        <v>168</v>
      </c>
      <c r="B115" s="8" t="s">
        <v>169</v>
      </c>
      <c r="C115" s="9" t="s">
        <v>52</v>
      </c>
      <c r="D115" s="10">
        <v>1221.5</v>
      </c>
      <c r="E115" s="10"/>
      <c r="F115" s="10"/>
      <c r="G115" s="10"/>
      <c r="H115" s="10"/>
      <c r="I115" s="10"/>
      <c r="J115" s="10"/>
      <c r="K115" s="10"/>
      <c r="L115" s="10"/>
      <c r="M115" s="8" t="s">
        <v>170</v>
      </c>
      <c r="O115" t="str">
        <f>""</f>
        <v/>
      </c>
      <c r="P115" s="11" t="s">
        <v>17</v>
      </c>
      <c r="Q115">
        <v>1</v>
      </c>
      <c r="R115">
        <f t="shared" si="29"/>
        <v>0</v>
      </c>
      <c r="S115">
        <f t="shared" si="30"/>
        <v>0</v>
      </c>
      <c r="T115">
        <f t="shared" si="31"/>
        <v>0</v>
      </c>
      <c r="U115">
        <f t="shared" si="32"/>
        <v>0</v>
      </c>
      <c r="V115">
        <f t="shared" si="33"/>
        <v>0</v>
      </c>
      <c r="W115">
        <f t="shared" si="34"/>
        <v>0</v>
      </c>
      <c r="X115">
        <f t="shared" si="35"/>
        <v>0</v>
      </c>
      <c r="Y115">
        <f t="shared" si="36"/>
        <v>0</v>
      </c>
      <c r="Z115">
        <f t="shared" si="37"/>
        <v>0</v>
      </c>
      <c r="AA115">
        <f t="shared" si="38"/>
        <v>0</v>
      </c>
      <c r="AB115">
        <f t="shared" si="39"/>
        <v>0</v>
      </c>
      <c r="AC115">
        <f t="shared" si="40"/>
        <v>0</v>
      </c>
      <c r="AD115">
        <f t="shared" si="41"/>
        <v>0</v>
      </c>
      <c r="AE115">
        <f t="shared" si="42"/>
        <v>0</v>
      </c>
      <c r="AF115">
        <f t="shared" si="43"/>
        <v>0</v>
      </c>
      <c r="AG115">
        <f t="shared" si="44"/>
        <v>0</v>
      </c>
      <c r="AH115">
        <f t="shared" si="45"/>
        <v>0</v>
      </c>
      <c r="AI115">
        <f t="shared" si="46"/>
        <v>0</v>
      </c>
      <c r="AJ115">
        <f t="shared" si="47"/>
        <v>0</v>
      </c>
      <c r="AK115">
        <f t="shared" si="48"/>
        <v>0</v>
      </c>
      <c r="AL115">
        <f t="shared" si="49"/>
        <v>0</v>
      </c>
      <c r="AM115">
        <f t="shared" si="50"/>
        <v>0</v>
      </c>
      <c r="AN115">
        <f t="shared" si="51"/>
        <v>0</v>
      </c>
      <c r="AO115">
        <f t="shared" si="52"/>
        <v>0</v>
      </c>
      <c r="AP115">
        <f t="shared" si="53"/>
        <v>0</v>
      </c>
    </row>
    <row r="116" spans="1:42" ht="15.95" customHeight="1" x14ac:dyDescent="0.25">
      <c r="A116" s="12"/>
      <c r="B116" s="12"/>
      <c r="C116" s="13"/>
      <c r="D116" s="10"/>
      <c r="E116" s="10"/>
      <c r="F116" s="10"/>
      <c r="G116" s="10"/>
      <c r="H116" s="10"/>
      <c r="I116" s="10"/>
      <c r="J116" s="10"/>
      <c r="K116" s="10"/>
      <c r="L116" s="10"/>
      <c r="M116" s="12"/>
    </row>
    <row r="117" spans="1:42" ht="15.95" customHeight="1" x14ac:dyDescent="0.25">
      <c r="A117" s="12"/>
      <c r="B117" s="12"/>
      <c r="C117" s="13"/>
      <c r="D117" s="10"/>
      <c r="E117" s="10"/>
      <c r="F117" s="10"/>
      <c r="G117" s="10"/>
      <c r="H117" s="10"/>
      <c r="I117" s="10"/>
      <c r="J117" s="10"/>
      <c r="K117" s="10"/>
      <c r="L117" s="10"/>
      <c r="M117" s="12"/>
    </row>
    <row r="118" spans="1:42" ht="15.95" customHeight="1" x14ac:dyDescent="0.25">
      <c r="A118" s="12"/>
      <c r="B118" s="12"/>
      <c r="C118" s="13"/>
      <c r="D118" s="10"/>
      <c r="E118" s="10"/>
      <c r="F118" s="10"/>
      <c r="G118" s="10"/>
      <c r="H118" s="10"/>
      <c r="I118" s="10"/>
      <c r="J118" s="10"/>
      <c r="K118" s="10"/>
      <c r="L118" s="10"/>
      <c r="M118" s="12"/>
    </row>
    <row r="119" spans="1:42" ht="15.95" customHeight="1" x14ac:dyDescent="0.25">
      <c r="A119" s="12"/>
      <c r="B119" s="12"/>
      <c r="C119" s="13"/>
      <c r="D119" s="10"/>
      <c r="E119" s="10"/>
      <c r="F119" s="10"/>
      <c r="G119" s="10"/>
      <c r="H119" s="10"/>
      <c r="I119" s="10"/>
      <c r="J119" s="10"/>
      <c r="K119" s="10"/>
      <c r="L119" s="10"/>
      <c r="M119" s="12"/>
    </row>
    <row r="120" spans="1:42" ht="15.95" customHeight="1" x14ac:dyDescent="0.25">
      <c r="A120" s="12"/>
      <c r="B120" s="12"/>
      <c r="C120" s="13"/>
      <c r="D120" s="10"/>
      <c r="E120" s="10"/>
      <c r="F120" s="10"/>
      <c r="G120" s="10"/>
      <c r="H120" s="10"/>
      <c r="I120" s="10"/>
      <c r="J120" s="10"/>
      <c r="K120" s="10"/>
      <c r="L120" s="10"/>
      <c r="M120" s="12"/>
    </row>
    <row r="121" spans="1:42" ht="15.95" customHeight="1" x14ac:dyDescent="0.25">
      <c r="A121" s="12"/>
      <c r="B121" s="12"/>
      <c r="C121" s="13"/>
      <c r="D121" s="10"/>
      <c r="E121" s="10"/>
      <c r="F121" s="10"/>
      <c r="G121" s="10"/>
      <c r="H121" s="10"/>
      <c r="I121" s="10"/>
      <c r="J121" s="10"/>
      <c r="K121" s="10"/>
      <c r="L121" s="10"/>
      <c r="M121" s="12"/>
    </row>
    <row r="122" spans="1:42" ht="15.95" customHeight="1" x14ac:dyDescent="0.25">
      <c r="A122" s="12"/>
      <c r="B122" s="12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2"/>
    </row>
    <row r="123" spans="1:42" ht="15.95" customHeight="1" x14ac:dyDescent="0.25">
      <c r="A123" s="12"/>
      <c r="B123" s="12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2"/>
    </row>
    <row r="124" spans="1:42" ht="15.95" customHeight="1" x14ac:dyDescent="0.25">
      <c r="A124" s="12"/>
      <c r="B124" s="12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2"/>
    </row>
    <row r="125" spans="1:42" ht="15.95" customHeight="1" x14ac:dyDescent="0.25">
      <c r="A125" s="12"/>
      <c r="B125" s="12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2"/>
    </row>
    <row r="126" spans="1:42" ht="15.95" customHeight="1" x14ac:dyDescent="0.25">
      <c r="A126" s="12"/>
      <c r="B126" s="12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2"/>
    </row>
    <row r="127" spans="1:42" ht="15.95" customHeight="1" x14ac:dyDescent="0.25">
      <c r="A127" s="12"/>
      <c r="B127" s="12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2"/>
    </row>
    <row r="128" spans="1:42" ht="15.95" customHeight="1" x14ac:dyDescent="0.25">
      <c r="A128" s="12"/>
      <c r="B128" s="12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2"/>
    </row>
    <row r="129" spans="1:45" ht="15.95" customHeight="1" x14ac:dyDescent="0.25">
      <c r="A129" s="14" t="s">
        <v>57</v>
      </c>
      <c r="B129" s="15"/>
      <c r="C129" s="16"/>
      <c r="D129" s="17"/>
      <c r="E129" s="10"/>
      <c r="F129" s="17">
        <f>ROUNDDOWN(SUMIF(Q81:Q128, "1", F81:F128), 0)</f>
        <v>0</v>
      </c>
      <c r="G129" s="10"/>
      <c r="H129" s="17">
        <f>ROUNDDOWN(SUMIF(Q81:Q128, "1", H81:H128), 0)</f>
        <v>0</v>
      </c>
      <c r="I129" s="10"/>
      <c r="J129" s="17">
        <f>ROUNDDOWN(SUMIF(Q81:Q128, "1", J81:J128), 0)</f>
        <v>0</v>
      </c>
      <c r="K129" s="10"/>
      <c r="L129" s="17">
        <f>F129+H129+J129</f>
        <v>0</v>
      </c>
      <c r="M129" s="15"/>
      <c r="R129">
        <f t="shared" ref="R129:AS129" si="54">ROUNDDOWN(SUM(R81:R115), 0)</f>
        <v>0</v>
      </c>
      <c r="S129">
        <f t="shared" si="54"/>
        <v>0</v>
      </c>
      <c r="T129">
        <f t="shared" si="54"/>
        <v>0</v>
      </c>
      <c r="U129">
        <f t="shared" si="54"/>
        <v>0</v>
      </c>
      <c r="V129">
        <f t="shared" si="54"/>
        <v>0</v>
      </c>
      <c r="W129">
        <f t="shared" si="54"/>
        <v>0</v>
      </c>
      <c r="X129">
        <f t="shared" si="54"/>
        <v>0</v>
      </c>
      <c r="Y129">
        <f t="shared" si="54"/>
        <v>0</v>
      </c>
      <c r="Z129">
        <f t="shared" si="54"/>
        <v>0</v>
      </c>
      <c r="AA129">
        <f t="shared" si="54"/>
        <v>0</v>
      </c>
      <c r="AB129">
        <f t="shared" si="54"/>
        <v>0</v>
      </c>
      <c r="AC129">
        <f t="shared" si="54"/>
        <v>0</v>
      </c>
      <c r="AD129">
        <f t="shared" si="54"/>
        <v>0</v>
      </c>
      <c r="AE129">
        <f t="shared" si="54"/>
        <v>0</v>
      </c>
      <c r="AF129">
        <f t="shared" si="54"/>
        <v>0</v>
      </c>
      <c r="AG129">
        <f t="shared" si="54"/>
        <v>0</v>
      </c>
      <c r="AH129">
        <f t="shared" si="54"/>
        <v>0</v>
      </c>
      <c r="AI129">
        <f t="shared" si="54"/>
        <v>0</v>
      </c>
      <c r="AJ129">
        <f t="shared" si="54"/>
        <v>0</v>
      </c>
      <c r="AK129">
        <f t="shared" si="54"/>
        <v>0</v>
      </c>
      <c r="AL129">
        <f t="shared" si="54"/>
        <v>0</v>
      </c>
      <c r="AM129">
        <f t="shared" si="54"/>
        <v>0</v>
      </c>
      <c r="AN129">
        <f t="shared" si="54"/>
        <v>0</v>
      </c>
      <c r="AO129">
        <f t="shared" si="54"/>
        <v>0</v>
      </c>
      <c r="AP129">
        <f t="shared" si="54"/>
        <v>0</v>
      </c>
      <c r="AQ129">
        <f t="shared" si="54"/>
        <v>0</v>
      </c>
      <c r="AR129">
        <f t="shared" si="54"/>
        <v>0</v>
      </c>
      <c r="AS129">
        <f t="shared" si="54"/>
        <v>0</v>
      </c>
    </row>
    <row r="130" spans="1:45" ht="15.95" customHeight="1" x14ac:dyDescent="0.25">
      <c r="A130" s="6" t="s">
        <v>171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45" ht="15.95" customHeight="1" x14ac:dyDescent="0.25">
      <c r="A131" s="8" t="s">
        <v>172</v>
      </c>
      <c r="B131" s="8" t="s">
        <v>173</v>
      </c>
      <c r="C131" s="9" t="s">
        <v>52</v>
      </c>
      <c r="D131" s="10">
        <v>658.2</v>
      </c>
      <c r="E131" s="10"/>
      <c r="F131" s="10"/>
      <c r="G131" s="10"/>
      <c r="H131" s="10"/>
      <c r="I131" s="10"/>
      <c r="J131" s="10"/>
      <c r="K131" s="10"/>
      <c r="L131" s="10"/>
      <c r="M131" s="8" t="s">
        <v>174</v>
      </c>
      <c r="O131" t="str">
        <f>""</f>
        <v/>
      </c>
      <c r="P131" s="11" t="s">
        <v>17</v>
      </c>
      <c r="Q131">
        <v>1</v>
      </c>
      <c r="R131">
        <f t="shared" ref="R131:R144" si="55">IF(P131="기계경비", J131, 0)</f>
        <v>0</v>
      </c>
      <c r="S131">
        <f t="shared" ref="S131:S144" si="56">IF(P131="운반비", J131, 0)</f>
        <v>0</v>
      </c>
      <c r="T131">
        <f t="shared" ref="T131:T144" si="57">IF(P131="작업부산물", F131, 0)</f>
        <v>0</v>
      </c>
      <c r="U131">
        <f t="shared" ref="U131:U144" si="58">IF(P131="관급", F131, 0)</f>
        <v>0</v>
      </c>
      <c r="V131">
        <f t="shared" ref="V131:V144" si="59">IF(P131="외주비", J131, 0)</f>
        <v>0</v>
      </c>
      <c r="W131">
        <f t="shared" ref="W131:W144" si="60">IF(P131="장비비", J131, 0)</f>
        <v>0</v>
      </c>
      <c r="X131">
        <f t="shared" ref="X131:X144" si="61">IF(P131="폐기물처리비", J131, 0)</f>
        <v>0</v>
      </c>
      <c r="Y131">
        <f t="shared" ref="Y131:Y144" si="62">IF(P131="가설비", J131, 0)</f>
        <v>0</v>
      </c>
      <c r="Z131">
        <f t="shared" ref="Z131:Z144" si="63">IF(P131="잡비제외분", F131, 0)</f>
        <v>0</v>
      </c>
      <c r="AA131">
        <f t="shared" ref="AA131:AA144" si="64">IF(P131="사급자재대", L131, 0)</f>
        <v>0</v>
      </c>
      <c r="AB131">
        <f t="shared" ref="AB131:AB144" si="65">IF(P131="관급자재대", L131, 0)</f>
        <v>0</v>
      </c>
      <c r="AC131">
        <f t="shared" ref="AC131:AC144" si="66">IF(P131="관급자 관급 자재대", L131, 0)</f>
        <v>0</v>
      </c>
      <c r="AD131">
        <f t="shared" ref="AD131:AD144" si="67">IF(P131="사용자항목2", L131, 0)</f>
        <v>0</v>
      </c>
      <c r="AE131">
        <f t="shared" ref="AE131:AE144" si="68">IF(P131="사용자항목3", L131, 0)</f>
        <v>0</v>
      </c>
      <c r="AF131">
        <f t="shared" ref="AF131:AF144" si="69">IF(P131="사용자항목4", L131, 0)</f>
        <v>0</v>
      </c>
      <c r="AG131">
        <f t="shared" ref="AG131:AG144" si="70">IF(P131="사용자항목5", L131, 0)</f>
        <v>0</v>
      </c>
      <c r="AH131">
        <f t="shared" ref="AH131:AH144" si="71">IF(P131="사용자항목6", L131, 0)</f>
        <v>0</v>
      </c>
      <c r="AI131">
        <f t="shared" ref="AI131:AI144" si="72">IF(P131="사용자항목7", L131, 0)</f>
        <v>0</v>
      </c>
      <c r="AJ131">
        <f t="shared" ref="AJ131:AJ144" si="73">IF(P131="사용자항목8", L131, 0)</f>
        <v>0</v>
      </c>
      <c r="AK131">
        <f t="shared" ref="AK131:AK144" si="74">IF(P131="사용자항목9", L131, 0)</f>
        <v>0</v>
      </c>
      <c r="AL131">
        <f t="shared" ref="AL131:AL144" si="75">IF(P131="사용자항목10", L131, 0)</f>
        <v>0</v>
      </c>
      <c r="AM131">
        <f t="shared" ref="AM131:AM144" si="76">IF(P131="사용자항목11", L131, 0)</f>
        <v>0</v>
      </c>
      <c r="AN131">
        <f t="shared" ref="AN131:AN144" si="77">IF(P131="사용자항목12", L131, 0)</f>
        <v>0</v>
      </c>
      <c r="AO131">
        <f t="shared" ref="AO131:AO144" si="78">IF(P131="사용자항목13", L131, 0)</f>
        <v>0</v>
      </c>
      <c r="AP131">
        <f t="shared" ref="AP131:AP144" si="79">IF(P131="사용자항목14", L131, 0)</f>
        <v>0</v>
      </c>
    </row>
    <row r="132" spans="1:45" ht="15.95" customHeight="1" x14ac:dyDescent="0.25">
      <c r="A132" s="8" t="s">
        <v>172</v>
      </c>
      <c r="B132" s="8" t="s">
        <v>175</v>
      </c>
      <c r="C132" s="9" t="s">
        <v>52</v>
      </c>
      <c r="D132" s="10">
        <v>99.6</v>
      </c>
      <c r="E132" s="10"/>
      <c r="F132" s="10"/>
      <c r="G132" s="10"/>
      <c r="H132" s="10"/>
      <c r="I132" s="10"/>
      <c r="J132" s="10"/>
      <c r="K132" s="10"/>
      <c r="L132" s="10"/>
      <c r="M132" s="8" t="s">
        <v>176</v>
      </c>
      <c r="O132" t="str">
        <f>""</f>
        <v/>
      </c>
      <c r="P132" s="11" t="s">
        <v>17</v>
      </c>
      <c r="Q132">
        <v>1</v>
      </c>
      <c r="R132">
        <f t="shared" si="55"/>
        <v>0</v>
      </c>
      <c r="S132">
        <f t="shared" si="56"/>
        <v>0</v>
      </c>
      <c r="T132">
        <f t="shared" si="57"/>
        <v>0</v>
      </c>
      <c r="U132">
        <f t="shared" si="58"/>
        <v>0</v>
      </c>
      <c r="V132">
        <f t="shared" si="59"/>
        <v>0</v>
      </c>
      <c r="W132">
        <f t="shared" si="60"/>
        <v>0</v>
      </c>
      <c r="X132">
        <f t="shared" si="61"/>
        <v>0</v>
      </c>
      <c r="Y132">
        <f t="shared" si="62"/>
        <v>0</v>
      </c>
      <c r="Z132">
        <f t="shared" si="63"/>
        <v>0</v>
      </c>
      <c r="AA132">
        <f t="shared" si="64"/>
        <v>0</v>
      </c>
      <c r="AB132">
        <f t="shared" si="65"/>
        <v>0</v>
      </c>
      <c r="AC132">
        <f t="shared" si="66"/>
        <v>0</v>
      </c>
      <c r="AD132">
        <f t="shared" si="67"/>
        <v>0</v>
      </c>
      <c r="AE132">
        <f t="shared" si="68"/>
        <v>0</v>
      </c>
      <c r="AF132">
        <f t="shared" si="69"/>
        <v>0</v>
      </c>
      <c r="AG132">
        <f t="shared" si="70"/>
        <v>0</v>
      </c>
      <c r="AH132">
        <f t="shared" si="71"/>
        <v>0</v>
      </c>
      <c r="AI132">
        <f t="shared" si="72"/>
        <v>0</v>
      </c>
      <c r="AJ132">
        <f t="shared" si="73"/>
        <v>0</v>
      </c>
      <c r="AK132">
        <f t="shared" si="74"/>
        <v>0</v>
      </c>
      <c r="AL132">
        <f t="shared" si="75"/>
        <v>0</v>
      </c>
      <c r="AM132">
        <f t="shared" si="76"/>
        <v>0</v>
      </c>
      <c r="AN132">
        <f t="shared" si="77"/>
        <v>0</v>
      </c>
      <c r="AO132">
        <f t="shared" si="78"/>
        <v>0</v>
      </c>
      <c r="AP132">
        <f t="shared" si="79"/>
        <v>0</v>
      </c>
    </row>
    <row r="133" spans="1:45" ht="15.95" customHeight="1" x14ac:dyDescent="0.25">
      <c r="A133" s="8" t="s">
        <v>177</v>
      </c>
      <c r="B133" s="8" t="s">
        <v>178</v>
      </c>
      <c r="C133" s="9" t="s">
        <v>52</v>
      </c>
      <c r="D133" s="10">
        <v>16.399999999999999</v>
      </c>
      <c r="E133" s="10"/>
      <c r="F133" s="10"/>
      <c r="G133" s="10"/>
      <c r="H133" s="10"/>
      <c r="I133" s="10"/>
      <c r="J133" s="10"/>
      <c r="K133" s="10"/>
      <c r="L133" s="10"/>
      <c r="M133" s="8" t="s">
        <v>179</v>
      </c>
      <c r="O133" t="str">
        <f>""</f>
        <v/>
      </c>
      <c r="P133" s="11" t="s">
        <v>17</v>
      </c>
      <c r="Q133">
        <v>1</v>
      </c>
      <c r="R133">
        <f t="shared" si="55"/>
        <v>0</v>
      </c>
      <c r="S133">
        <f t="shared" si="56"/>
        <v>0</v>
      </c>
      <c r="T133">
        <f t="shared" si="57"/>
        <v>0</v>
      </c>
      <c r="U133">
        <f t="shared" si="58"/>
        <v>0</v>
      </c>
      <c r="V133">
        <f t="shared" si="59"/>
        <v>0</v>
      </c>
      <c r="W133">
        <f t="shared" si="60"/>
        <v>0</v>
      </c>
      <c r="X133">
        <f t="shared" si="61"/>
        <v>0</v>
      </c>
      <c r="Y133">
        <f t="shared" si="62"/>
        <v>0</v>
      </c>
      <c r="Z133">
        <f t="shared" si="63"/>
        <v>0</v>
      </c>
      <c r="AA133">
        <f t="shared" si="64"/>
        <v>0</v>
      </c>
      <c r="AB133">
        <f t="shared" si="65"/>
        <v>0</v>
      </c>
      <c r="AC133">
        <f t="shared" si="66"/>
        <v>0</v>
      </c>
      <c r="AD133">
        <f t="shared" si="67"/>
        <v>0</v>
      </c>
      <c r="AE133">
        <f t="shared" si="68"/>
        <v>0</v>
      </c>
      <c r="AF133">
        <f t="shared" si="69"/>
        <v>0</v>
      </c>
      <c r="AG133">
        <f t="shared" si="70"/>
        <v>0</v>
      </c>
      <c r="AH133">
        <f t="shared" si="71"/>
        <v>0</v>
      </c>
      <c r="AI133">
        <f t="shared" si="72"/>
        <v>0</v>
      </c>
      <c r="AJ133">
        <f t="shared" si="73"/>
        <v>0</v>
      </c>
      <c r="AK133">
        <f t="shared" si="74"/>
        <v>0</v>
      </c>
      <c r="AL133">
        <f t="shared" si="75"/>
        <v>0</v>
      </c>
      <c r="AM133">
        <f t="shared" si="76"/>
        <v>0</v>
      </c>
      <c r="AN133">
        <f t="shared" si="77"/>
        <v>0</v>
      </c>
      <c r="AO133">
        <f t="shared" si="78"/>
        <v>0</v>
      </c>
      <c r="AP133">
        <f t="shared" si="79"/>
        <v>0</v>
      </c>
    </row>
    <row r="134" spans="1:45" ht="15.95" customHeight="1" x14ac:dyDescent="0.25">
      <c r="A134" s="8" t="s">
        <v>177</v>
      </c>
      <c r="B134" s="8" t="s">
        <v>180</v>
      </c>
      <c r="C134" s="9" t="s">
        <v>101</v>
      </c>
      <c r="D134" s="10">
        <v>31</v>
      </c>
      <c r="E134" s="10"/>
      <c r="F134" s="10"/>
      <c r="G134" s="10"/>
      <c r="H134" s="10"/>
      <c r="I134" s="10"/>
      <c r="J134" s="10"/>
      <c r="K134" s="10"/>
      <c r="L134" s="10"/>
      <c r="M134" s="8" t="s">
        <v>181</v>
      </c>
      <c r="O134" t="str">
        <f>""</f>
        <v/>
      </c>
      <c r="P134" s="11" t="s">
        <v>17</v>
      </c>
      <c r="Q134">
        <v>1</v>
      </c>
      <c r="R134">
        <f t="shared" si="55"/>
        <v>0</v>
      </c>
      <c r="S134">
        <f t="shared" si="56"/>
        <v>0</v>
      </c>
      <c r="T134">
        <f t="shared" si="57"/>
        <v>0</v>
      </c>
      <c r="U134">
        <f t="shared" si="58"/>
        <v>0</v>
      </c>
      <c r="V134">
        <f t="shared" si="59"/>
        <v>0</v>
      </c>
      <c r="W134">
        <f t="shared" si="60"/>
        <v>0</v>
      </c>
      <c r="X134">
        <f t="shared" si="61"/>
        <v>0</v>
      </c>
      <c r="Y134">
        <f t="shared" si="62"/>
        <v>0</v>
      </c>
      <c r="Z134">
        <f t="shared" si="63"/>
        <v>0</v>
      </c>
      <c r="AA134">
        <f t="shared" si="64"/>
        <v>0</v>
      </c>
      <c r="AB134">
        <f t="shared" si="65"/>
        <v>0</v>
      </c>
      <c r="AC134">
        <f t="shared" si="66"/>
        <v>0</v>
      </c>
      <c r="AD134">
        <f t="shared" si="67"/>
        <v>0</v>
      </c>
      <c r="AE134">
        <f t="shared" si="68"/>
        <v>0</v>
      </c>
      <c r="AF134">
        <f t="shared" si="69"/>
        <v>0</v>
      </c>
      <c r="AG134">
        <f t="shared" si="70"/>
        <v>0</v>
      </c>
      <c r="AH134">
        <f t="shared" si="71"/>
        <v>0</v>
      </c>
      <c r="AI134">
        <f t="shared" si="72"/>
        <v>0</v>
      </c>
      <c r="AJ134">
        <f t="shared" si="73"/>
        <v>0</v>
      </c>
      <c r="AK134">
        <f t="shared" si="74"/>
        <v>0</v>
      </c>
      <c r="AL134">
        <f t="shared" si="75"/>
        <v>0</v>
      </c>
      <c r="AM134">
        <f t="shared" si="76"/>
        <v>0</v>
      </c>
      <c r="AN134">
        <f t="shared" si="77"/>
        <v>0</v>
      </c>
      <c r="AO134">
        <f t="shared" si="78"/>
        <v>0</v>
      </c>
      <c r="AP134">
        <f t="shared" si="79"/>
        <v>0</v>
      </c>
    </row>
    <row r="135" spans="1:45" ht="15.95" customHeight="1" x14ac:dyDescent="0.25">
      <c r="A135" s="8" t="s">
        <v>182</v>
      </c>
      <c r="B135" s="8" t="s">
        <v>183</v>
      </c>
      <c r="C135" s="9" t="s">
        <v>184</v>
      </c>
      <c r="D135" s="10">
        <v>21.2</v>
      </c>
      <c r="E135" s="10"/>
      <c r="F135" s="10"/>
      <c r="G135" s="10"/>
      <c r="H135" s="10"/>
      <c r="I135" s="10"/>
      <c r="J135" s="10"/>
      <c r="K135" s="10"/>
      <c r="L135" s="10"/>
      <c r="M135" s="8" t="s">
        <v>185</v>
      </c>
      <c r="O135" t="str">
        <f>""</f>
        <v/>
      </c>
      <c r="P135" s="11" t="s">
        <v>17</v>
      </c>
      <c r="Q135">
        <v>1</v>
      </c>
      <c r="R135">
        <f t="shared" si="55"/>
        <v>0</v>
      </c>
      <c r="S135">
        <f t="shared" si="56"/>
        <v>0</v>
      </c>
      <c r="T135">
        <f t="shared" si="57"/>
        <v>0</v>
      </c>
      <c r="U135">
        <f t="shared" si="58"/>
        <v>0</v>
      </c>
      <c r="V135">
        <f t="shared" si="59"/>
        <v>0</v>
      </c>
      <c r="W135">
        <f t="shared" si="60"/>
        <v>0</v>
      </c>
      <c r="X135">
        <f t="shared" si="61"/>
        <v>0</v>
      </c>
      <c r="Y135">
        <f t="shared" si="62"/>
        <v>0</v>
      </c>
      <c r="Z135">
        <f t="shared" si="63"/>
        <v>0</v>
      </c>
      <c r="AA135">
        <f t="shared" si="64"/>
        <v>0</v>
      </c>
      <c r="AB135">
        <f t="shared" si="65"/>
        <v>0</v>
      </c>
      <c r="AC135">
        <f t="shared" si="66"/>
        <v>0</v>
      </c>
      <c r="AD135">
        <f t="shared" si="67"/>
        <v>0</v>
      </c>
      <c r="AE135">
        <f t="shared" si="68"/>
        <v>0</v>
      </c>
      <c r="AF135">
        <f t="shared" si="69"/>
        <v>0</v>
      </c>
      <c r="AG135">
        <f t="shared" si="70"/>
        <v>0</v>
      </c>
      <c r="AH135">
        <f t="shared" si="71"/>
        <v>0</v>
      </c>
      <c r="AI135">
        <f t="shared" si="72"/>
        <v>0</v>
      </c>
      <c r="AJ135">
        <f t="shared" si="73"/>
        <v>0</v>
      </c>
      <c r="AK135">
        <f t="shared" si="74"/>
        <v>0</v>
      </c>
      <c r="AL135">
        <f t="shared" si="75"/>
        <v>0</v>
      </c>
      <c r="AM135">
        <f t="shared" si="76"/>
        <v>0</v>
      </c>
      <c r="AN135">
        <f t="shared" si="77"/>
        <v>0</v>
      </c>
      <c r="AO135">
        <f t="shared" si="78"/>
        <v>0</v>
      </c>
      <c r="AP135">
        <f t="shared" si="79"/>
        <v>0</v>
      </c>
    </row>
    <row r="136" spans="1:45" ht="15.95" customHeight="1" x14ac:dyDescent="0.25">
      <c r="A136" s="8" t="s">
        <v>186</v>
      </c>
      <c r="B136" s="8" t="s">
        <v>187</v>
      </c>
      <c r="C136" s="9" t="s">
        <v>184</v>
      </c>
      <c r="D136" s="10">
        <v>34.9</v>
      </c>
      <c r="E136" s="10"/>
      <c r="F136" s="10"/>
      <c r="G136" s="10"/>
      <c r="H136" s="10"/>
      <c r="I136" s="10"/>
      <c r="J136" s="10"/>
      <c r="K136" s="10"/>
      <c r="L136" s="10"/>
      <c r="M136" s="8" t="s">
        <v>188</v>
      </c>
      <c r="O136" t="str">
        <f>""</f>
        <v/>
      </c>
      <c r="P136" s="11" t="s">
        <v>17</v>
      </c>
      <c r="Q136">
        <v>1</v>
      </c>
      <c r="R136">
        <f t="shared" si="55"/>
        <v>0</v>
      </c>
      <c r="S136">
        <f t="shared" si="56"/>
        <v>0</v>
      </c>
      <c r="T136">
        <f t="shared" si="57"/>
        <v>0</v>
      </c>
      <c r="U136">
        <f t="shared" si="58"/>
        <v>0</v>
      </c>
      <c r="V136">
        <f t="shared" si="59"/>
        <v>0</v>
      </c>
      <c r="W136">
        <f t="shared" si="60"/>
        <v>0</v>
      </c>
      <c r="X136">
        <f t="shared" si="61"/>
        <v>0</v>
      </c>
      <c r="Y136">
        <f t="shared" si="62"/>
        <v>0</v>
      </c>
      <c r="Z136">
        <f t="shared" si="63"/>
        <v>0</v>
      </c>
      <c r="AA136">
        <f t="shared" si="64"/>
        <v>0</v>
      </c>
      <c r="AB136">
        <f t="shared" si="65"/>
        <v>0</v>
      </c>
      <c r="AC136">
        <f t="shared" si="66"/>
        <v>0</v>
      </c>
      <c r="AD136">
        <f t="shared" si="67"/>
        <v>0</v>
      </c>
      <c r="AE136">
        <f t="shared" si="68"/>
        <v>0</v>
      </c>
      <c r="AF136">
        <f t="shared" si="69"/>
        <v>0</v>
      </c>
      <c r="AG136">
        <f t="shared" si="70"/>
        <v>0</v>
      </c>
      <c r="AH136">
        <f t="shared" si="71"/>
        <v>0</v>
      </c>
      <c r="AI136">
        <f t="shared" si="72"/>
        <v>0</v>
      </c>
      <c r="AJ136">
        <f t="shared" si="73"/>
        <v>0</v>
      </c>
      <c r="AK136">
        <f t="shared" si="74"/>
        <v>0</v>
      </c>
      <c r="AL136">
        <f t="shared" si="75"/>
        <v>0</v>
      </c>
      <c r="AM136">
        <f t="shared" si="76"/>
        <v>0</v>
      </c>
      <c r="AN136">
        <f t="shared" si="77"/>
        <v>0</v>
      </c>
      <c r="AO136">
        <f t="shared" si="78"/>
        <v>0</v>
      </c>
      <c r="AP136">
        <f t="shared" si="79"/>
        <v>0</v>
      </c>
    </row>
    <row r="137" spans="1:45" ht="15.95" customHeight="1" x14ac:dyDescent="0.25">
      <c r="A137" s="8" t="s">
        <v>186</v>
      </c>
      <c r="B137" s="8" t="s">
        <v>189</v>
      </c>
      <c r="C137" s="9" t="s">
        <v>184</v>
      </c>
      <c r="D137" s="10">
        <v>69.7</v>
      </c>
      <c r="E137" s="10"/>
      <c r="F137" s="10"/>
      <c r="G137" s="10"/>
      <c r="H137" s="10"/>
      <c r="I137" s="10"/>
      <c r="J137" s="10"/>
      <c r="K137" s="10"/>
      <c r="L137" s="10"/>
      <c r="M137" s="8" t="s">
        <v>190</v>
      </c>
      <c r="O137" t="str">
        <f>""</f>
        <v/>
      </c>
      <c r="P137" s="11" t="s">
        <v>17</v>
      </c>
      <c r="Q137">
        <v>1</v>
      </c>
      <c r="R137">
        <f t="shared" si="55"/>
        <v>0</v>
      </c>
      <c r="S137">
        <f t="shared" si="56"/>
        <v>0</v>
      </c>
      <c r="T137">
        <f t="shared" si="57"/>
        <v>0</v>
      </c>
      <c r="U137">
        <f t="shared" si="58"/>
        <v>0</v>
      </c>
      <c r="V137">
        <f t="shared" si="59"/>
        <v>0</v>
      </c>
      <c r="W137">
        <f t="shared" si="60"/>
        <v>0</v>
      </c>
      <c r="X137">
        <f t="shared" si="61"/>
        <v>0</v>
      </c>
      <c r="Y137">
        <f t="shared" si="62"/>
        <v>0</v>
      </c>
      <c r="Z137">
        <f t="shared" si="63"/>
        <v>0</v>
      </c>
      <c r="AA137">
        <f t="shared" si="64"/>
        <v>0</v>
      </c>
      <c r="AB137">
        <f t="shared" si="65"/>
        <v>0</v>
      </c>
      <c r="AC137">
        <f t="shared" si="66"/>
        <v>0</v>
      </c>
      <c r="AD137">
        <f t="shared" si="67"/>
        <v>0</v>
      </c>
      <c r="AE137">
        <f t="shared" si="68"/>
        <v>0</v>
      </c>
      <c r="AF137">
        <f t="shared" si="69"/>
        <v>0</v>
      </c>
      <c r="AG137">
        <f t="shared" si="70"/>
        <v>0</v>
      </c>
      <c r="AH137">
        <f t="shared" si="71"/>
        <v>0</v>
      </c>
      <c r="AI137">
        <f t="shared" si="72"/>
        <v>0</v>
      </c>
      <c r="AJ137">
        <f t="shared" si="73"/>
        <v>0</v>
      </c>
      <c r="AK137">
        <f t="shared" si="74"/>
        <v>0</v>
      </c>
      <c r="AL137">
        <f t="shared" si="75"/>
        <v>0</v>
      </c>
      <c r="AM137">
        <f t="shared" si="76"/>
        <v>0</v>
      </c>
      <c r="AN137">
        <f t="shared" si="77"/>
        <v>0</v>
      </c>
      <c r="AO137">
        <f t="shared" si="78"/>
        <v>0</v>
      </c>
      <c r="AP137">
        <f t="shared" si="79"/>
        <v>0</v>
      </c>
    </row>
    <row r="138" spans="1:45" ht="15.95" customHeight="1" x14ac:dyDescent="0.25">
      <c r="A138" s="8" t="s">
        <v>186</v>
      </c>
      <c r="B138" s="8" t="s">
        <v>191</v>
      </c>
      <c r="C138" s="9" t="s">
        <v>184</v>
      </c>
      <c r="D138" s="10">
        <v>139.19999999999999</v>
      </c>
      <c r="E138" s="10"/>
      <c r="F138" s="10"/>
      <c r="G138" s="10"/>
      <c r="H138" s="10"/>
      <c r="I138" s="10"/>
      <c r="J138" s="10"/>
      <c r="K138" s="10"/>
      <c r="L138" s="10"/>
      <c r="M138" s="8" t="s">
        <v>192</v>
      </c>
      <c r="O138" t="str">
        <f>""</f>
        <v/>
      </c>
      <c r="P138" s="11" t="s">
        <v>17</v>
      </c>
      <c r="Q138">
        <v>1</v>
      </c>
      <c r="R138">
        <f t="shared" si="55"/>
        <v>0</v>
      </c>
      <c r="S138">
        <f t="shared" si="56"/>
        <v>0</v>
      </c>
      <c r="T138">
        <f t="shared" si="57"/>
        <v>0</v>
      </c>
      <c r="U138">
        <f t="shared" si="58"/>
        <v>0</v>
      </c>
      <c r="V138">
        <f t="shared" si="59"/>
        <v>0</v>
      </c>
      <c r="W138">
        <f t="shared" si="60"/>
        <v>0</v>
      </c>
      <c r="X138">
        <f t="shared" si="61"/>
        <v>0</v>
      </c>
      <c r="Y138">
        <f t="shared" si="62"/>
        <v>0</v>
      </c>
      <c r="Z138">
        <f t="shared" si="63"/>
        <v>0</v>
      </c>
      <c r="AA138">
        <f t="shared" si="64"/>
        <v>0</v>
      </c>
      <c r="AB138">
        <f t="shared" si="65"/>
        <v>0</v>
      </c>
      <c r="AC138">
        <f t="shared" si="66"/>
        <v>0</v>
      </c>
      <c r="AD138">
        <f t="shared" si="67"/>
        <v>0</v>
      </c>
      <c r="AE138">
        <f t="shared" si="68"/>
        <v>0</v>
      </c>
      <c r="AF138">
        <f t="shared" si="69"/>
        <v>0</v>
      </c>
      <c r="AG138">
        <f t="shared" si="70"/>
        <v>0</v>
      </c>
      <c r="AH138">
        <f t="shared" si="71"/>
        <v>0</v>
      </c>
      <c r="AI138">
        <f t="shared" si="72"/>
        <v>0</v>
      </c>
      <c r="AJ138">
        <f t="shared" si="73"/>
        <v>0</v>
      </c>
      <c r="AK138">
        <f t="shared" si="74"/>
        <v>0</v>
      </c>
      <c r="AL138">
        <f t="shared" si="75"/>
        <v>0</v>
      </c>
      <c r="AM138">
        <f t="shared" si="76"/>
        <v>0</v>
      </c>
      <c r="AN138">
        <f t="shared" si="77"/>
        <v>0</v>
      </c>
      <c r="AO138">
        <f t="shared" si="78"/>
        <v>0</v>
      </c>
      <c r="AP138">
        <f t="shared" si="79"/>
        <v>0</v>
      </c>
    </row>
    <row r="139" spans="1:45" ht="15.95" customHeight="1" x14ac:dyDescent="0.25">
      <c r="A139" s="8" t="s">
        <v>186</v>
      </c>
      <c r="B139" s="8" t="s">
        <v>193</v>
      </c>
      <c r="C139" s="9" t="s">
        <v>184</v>
      </c>
      <c r="D139" s="10">
        <v>13.6</v>
      </c>
      <c r="E139" s="10"/>
      <c r="F139" s="10"/>
      <c r="G139" s="10"/>
      <c r="H139" s="10"/>
      <c r="I139" s="10"/>
      <c r="J139" s="10"/>
      <c r="K139" s="10"/>
      <c r="L139" s="10"/>
      <c r="M139" s="8" t="s">
        <v>194</v>
      </c>
      <c r="O139" t="str">
        <f>""</f>
        <v/>
      </c>
      <c r="P139" s="11" t="s">
        <v>17</v>
      </c>
      <c r="Q139">
        <v>1</v>
      </c>
      <c r="R139">
        <f t="shared" si="55"/>
        <v>0</v>
      </c>
      <c r="S139">
        <f t="shared" si="56"/>
        <v>0</v>
      </c>
      <c r="T139">
        <f t="shared" si="57"/>
        <v>0</v>
      </c>
      <c r="U139">
        <f t="shared" si="58"/>
        <v>0</v>
      </c>
      <c r="V139">
        <f t="shared" si="59"/>
        <v>0</v>
      </c>
      <c r="W139">
        <f t="shared" si="60"/>
        <v>0</v>
      </c>
      <c r="X139">
        <f t="shared" si="61"/>
        <v>0</v>
      </c>
      <c r="Y139">
        <f t="shared" si="62"/>
        <v>0</v>
      </c>
      <c r="Z139">
        <f t="shared" si="63"/>
        <v>0</v>
      </c>
      <c r="AA139">
        <f t="shared" si="64"/>
        <v>0</v>
      </c>
      <c r="AB139">
        <f t="shared" si="65"/>
        <v>0</v>
      </c>
      <c r="AC139">
        <f t="shared" si="66"/>
        <v>0</v>
      </c>
      <c r="AD139">
        <f t="shared" si="67"/>
        <v>0</v>
      </c>
      <c r="AE139">
        <f t="shared" si="68"/>
        <v>0</v>
      </c>
      <c r="AF139">
        <f t="shared" si="69"/>
        <v>0</v>
      </c>
      <c r="AG139">
        <f t="shared" si="70"/>
        <v>0</v>
      </c>
      <c r="AH139">
        <f t="shared" si="71"/>
        <v>0</v>
      </c>
      <c r="AI139">
        <f t="shared" si="72"/>
        <v>0</v>
      </c>
      <c r="AJ139">
        <f t="shared" si="73"/>
        <v>0</v>
      </c>
      <c r="AK139">
        <f t="shared" si="74"/>
        <v>0</v>
      </c>
      <c r="AL139">
        <f t="shared" si="75"/>
        <v>0</v>
      </c>
      <c r="AM139">
        <f t="shared" si="76"/>
        <v>0</v>
      </c>
      <c r="AN139">
        <f t="shared" si="77"/>
        <v>0</v>
      </c>
      <c r="AO139">
        <f t="shared" si="78"/>
        <v>0</v>
      </c>
      <c r="AP139">
        <f t="shared" si="79"/>
        <v>0</v>
      </c>
    </row>
    <row r="140" spans="1:45" ht="15.95" customHeight="1" x14ac:dyDescent="0.25">
      <c r="A140" s="8" t="s">
        <v>186</v>
      </c>
      <c r="B140" s="8" t="s">
        <v>195</v>
      </c>
      <c r="C140" s="9" t="s">
        <v>184</v>
      </c>
      <c r="D140" s="10">
        <v>20</v>
      </c>
      <c r="E140" s="10"/>
      <c r="F140" s="10"/>
      <c r="G140" s="10"/>
      <c r="H140" s="10"/>
      <c r="I140" s="10"/>
      <c r="J140" s="10"/>
      <c r="K140" s="10"/>
      <c r="L140" s="10"/>
      <c r="M140" s="8" t="s">
        <v>196</v>
      </c>
      <c r="O140" t="str">
        <f>""</f>
        <v/>
      </c>
      <c r="P140" s="11" t="s">
        <v>17</v>
      </c>
      <c r="Q140">
        <v>1</v>
      </c>
      <c r="R140">
        <f t="shared" si="55"/>
        <v>0</v>
      </c>
      <c r="S140">
        <f t="shared" si="56"/>
        <v>0</v>
      </c>
      <c r="T140">
        <f t="shared" si="57"/>
        <v>0</v>
      </c>
      <c r="U140">
        <f t="shared" si="58"/>
        <v>0</v>
      </c>
      <c r="V140">
        <f t="shared" si="59"/>
        <v>0</v>
      </c>
      <c r="W140">
        <f t="shared" si="60"/>
        <v>0</v>
      </c>
      <c r="X140">
        <f t="shared" si="61"/>
        <v>0</v>
      </c>
      <c r="Y140">
        <f t="shared" si="62"/>
        <v>0</v>
      </c>
      <c r="Z140">
        <f t="shared" si="63"/>
        <v>0</v>
      </c>
      <c r="AA140">
        <f t="shared" si="64"/>
        <v>0</v>
      </c>
      <c r="AB140">
        <f t="shared" si="65"/>
        <v>0</v>
      </c>
      <c r="AC140">
        <f t="shared" si="66"/>
        <v>0</v>
      </c>
      <c r="AD140">
        <f t="shared" si="67"/>
        <v>0</v>
      </c>
      <c r="AE140">
        <f t="shared" si="68"/>
        <v>0</v>
      </c>
      <c r="AF140">
        <f t="shared" si="69"/>
        <v>0</v>
      </c>
      <c r="AG140">
        <f t="shared" si="70"/>
        <v>0</v>
      </c>
      <c r="AH140">
        <f t="shared" si="71"/>
        <v>0</v>
      </c>
      <c r="AI140">
        <f t="shared" si="72"/>
        <v>0</v>
      </c>
      <c r="AJ140">
        <f t="shared" si="73"/>
        <v>0</v>
      </c>
      <c r="AK140">
        <f t="shared" si="74"/>
        <v>0</v>
      </c>
      <c r="AL140">
        <f t="shared" si="75"/>
        <v>0</v>
      </c>
      <c r="AM140">
        <f t="shared" si="76"/>
        <v>0</v>
      </c>
      <c r="AN140">
        <f t="shared" si="77"/>
        <v>0</v>
      </c>
      <c r="AO140">
        <f t="shared" si="78"/>
        <v>0</v>
      </c>
      <c r="AP140">
        <f t="shared" si="79"/>
        <v>0</v>
      </c>
    </row>
    <row r="141" spans="1:45" ht="15.95" customHeight="1" x14ac:dyDescent="0.25">
      <c r="A141" s="8" t="s">
        <v>186</v>
      </c>
      <c r="B141" s="8" t="s">
        <v>197</v>
      </c>
      <c r="C141" s="9" t="s">
        <v>184</v>
      </c>
      <c r="D141" s="10">
        <v>9.8000000000000007</v>
      </c>
      <c r="E141" s="10"/>
      <c r="F141" s="10"/>
      <c r="G141" s="10"/>
      <c r="H141" s="10"/>
      <c r="I141" s="10"/>
      <c r="J141" s="10"/>
      <c r="K141" s="10"/>
      <c r="L141" s="10"/>
      <c r="M141" s="8" t="s">
        <v>198</v>
      </c>
      <c r="O141" t="str">
        <f>""</f>
        <v/>
      </c>
      <c r="P141" s="11" t="s">
        <v>17</v>
      </c>
      <c r="Q141">
        <v>1</v>
      </c>
      <c r="R141">
        <f t="shared" si="55"/>
        <v>0</v>
      </c>
      <c r="S141">
        <f t="shared" si="56"/>
        <v>0</v>
      </c>
      <c r="T141">
        <f t="shared" si="57"/>
        <v>0</v>
      </c>
      <c r="U141">
        <f t="shared" si="58"/>
        <v>0</v>
      </c>
      <c r="V141">
        <f t="shared" si="59"/>
        <v>0</v>
      </c>
      <c r="W141">
        <f t="shared" si="60"/>
        <v>0</v>
      </c>
      <c r="X141">
        <f t="shared" si="61"/>
        <v>0</v>
      </c>
      <c r="Y141">
        <f t="shared" si="62"/>
        <v>0</v>
      </c>
      <c r="Z141">
        <f t="shared" si="63"/>
        <v>0</v>
      </c>
      <c r="AA141">
        <f t="shared" si="64"/>
        <v>0</v>
      </c>
      <c r="AB141">
        <f t="shared" si="65"/>
        <v>0</v>
      </c>
      <c r="AC141">
        <f t="shared" si="66"/>
        <v>0</v>
      </c>
      <c r="AD141">
        <f t="shared" si="67"/>
        <v>0</v>
      </c>
      <c r="AE141">
        <f t="shared" si="68"/>
        <v>0</v>
      </c>
      <c r="AF141">
        <f t="shared" si="69"/>
        <v>0</v>
      </c>
      <c r="AG141">
        <f t="shared" si="70"/>
        <v>0</v>
      </c>
      <c r="AH141">
        <f t="shared" si="71"/>
        <v>0</v>
      </c>
      <c r="AI141">
        <f t="shared" si="72"/>
        <v>0</v>
      </c>
      <c r="AJ141">
        <f t="shared" si="73"/>
        <v>0</v>
      </c>
      <c r="AK141">
        <f t="shared" si="74"/>
        <v>0</v>
      </c>
      <c r="AL141">
        <f t="shared" si="75"/>
        <v>0</v>
      </c>
      <c r="AM141">
        <f t="shared" si="76"/>
        <v>0</v>
      </c>
      <c r="AN141">
        <f t="shared" si="77"/>
        <v>0</v>
      </c>
      <c r="AO141">
        <f t="shared" si="78"/>
        <v>0</v>
      </c>
      <c r="AP141">
        <f t="shared" si="79"/>
        <v>0</v>
      </c>
    </row>
    <row r="142" spans="1:45" ht="15.95" customHeight="1" x14ac:dyDescent="0.25">
      <c r="A142" s="8" t="s">
        <v>199</v>
      </c>
      <c r="B142" s="8" t="s">
        <v>200</v>
      </c>
      <c r="C142" s="9" t="s">
        <v>184</v>
      </c>
      <c r="D142" s="10">
        <v>36.9</v>
      </c>
      <c r="E142" s="10"/>
      <c r="F142" s="10"/>
      <c r="G142" s="10"/>
      <c r="H142" s="10"/>
      <c r="I142" s="10"/>
      <c r="J142" s="10"/>
      <c r="K142" s="10"/>
      <c r="L142" s="10"/>
      <c r="M142" s="8" t="s">
        <v>201</v>
      </c>
      <c r="O142" t="str">
        <f>""</f>
        <v/>
      </c>
      <c r="P142" s="11" t="s">
        <v>17</v>
      </c>
      <c r="Q142">
        <v>1</v>
      </c>
      <c r="R142">
        <f t="shared" si="55"/>
        <v>0</v>
      </c>
      <c r="S142">
        <f t="shared" si="56"/>
        <v>0</v>
      </c>
      <c r="T142">
        <f t="shared" si="57"/>
        <v>0</v>
      </c>
      <c r="U142">
        <f t="shared" si="58"/>
        <v>0</v>
      </c>
      <c r="V142">
        <f t="shared" si="59"/>
        <v>0</v>
      </c>
      <c r="W142">
        <f t="shared" si="60"/>
        <v>0</v>
      </c>
      <c r="X142">
        <f t="shared" si="61"/>
        <v>0</v>
      </c>
      <c r="Y142">
        <f t="shared" si="62"/>
        <v>0</v>
      </c>
      <c r="Z142">
        <f t="shared" si="63"/>
        <v>0</v>
      </c>
      <c r="AA142">
        <f t="shared" si="64"/>
        <v>0</v>
      </c>
      <c r="AB142">
        <f t="shared" si="65"/>
        <v>0</v>
      </c>
      <c r="AC142">
        <f t="shared" si="66"/>
        <v>0</v>
      </c>
      <c r="AD142">
        <f t="shared" si="67"/>
        <v>0</v>
      </c>
      <c r="AE142">
        <f t="shared" si="68"/>
        <v>0</v>
      </c>
      <c r="AF142">
        <f t="shared" si="69"/>
        <v>0</v>
      </c>
      <c r="AG142">
        <f t="shared" si="70"/>
        <v>0</v>
      </c>
      <c r="AH142">
        <f t="shared" si="71"/>
        <v>0</v>
      </c>
      <c r="AI142">
        <f t="shared" si="72"/>
        <v>0</v>
      </c>
      <c r="AJ142">
        <f t="shared" si="73"/>
        <v>0</v>
      </c>
      <c r="AK142">
        <f t="shared" si="74"/>
        <v>0</v>
      </c>
      <c r="AL142">
        <f t="shared" si="75"/>
        <v>0</v>
      </c>
      <c r="AM142">
        <f t="shared" si="76"/>
        <v>0</v>
      </c>
      <c r="AN142">
        <f t="shared" si="77"/>
        <v>0</v>
      </c>
      <c r="AO142">
        <f t="shared" si="78"/>
        <v>0</v>
      </c>
      <c r="AP142">
        <f t="shared" si="79"/>
        <v>0</v>
      </c>
    </row>
    <row r="143" spans="1:45" ht="15.95" customHeight="1" x14ac:dyDescent="0.25">
      <c r="A143" s="8" t="s">
        <v>202</v>
      </c>
      <c r="B143" s="8" t="s">
        <v>203</v>
      </c>
      <c r="C143" s="9" t="s">
        <v>184</v>
      </c>
      <c r="D143" s="10">
        <v>59.4</v>
      </c>
      <c r="E143" s="10"/>
      <c r="F143" s="10"/>
      <c r="G143" s="10"/>
      <c r="H143" s="10"/>
      <c r="I143" s="10"/>
      <c r="J143" s="10"/>
      <c r="K143" s="10"/>
      <c r="L143" s="10"/>
      <c r="M143" s="8" t="s">
        <v>204</v>
      </c>
      <c r="O143" t="str">
        <f>""</f>
        <v/>
      </c>
      <c r="P143" s="11" t="s">
        <v>17</v>
      </c>
      <c r="Q143">
        <v>1</v>
      </c>
      <c r="R143">
        <f t="shared" si="55"/>
        <v>0</v>
      </c>
      <c r="S143">
        <f t="shared" si="56"/>
        <v>0</v>
      </c>
      <c r="T143">
        <f t="shared" si="57"/>
        <v>0</v>
      </c>
      <c r="U143">
        <f t="shared" si="58"/>
        <v>0</v>
      </c>
      <c r="V143">
        <f t="shared" si="59"/>
        <v>0</v>
      </c>
      <c r="W143">
        <f t="shared" si="60"/>
        <v>0</v>
      </c>
      <c r="X143">
        <f t="shared" si="61"/>
        <v>0</v>
      </c>
      <c r="Y143">
        <f t="shared" si="62"/>
        <v>0</v>
      </c>
      <c r="Z143">
        <f t="shared" si="63"/>
        <v>0</v>
      </c>
      <c r="AA143">
        <f t="shared" si="64"/>
        <v>0</v>
      </c>
      <c r="AB143">
        <f t="shared" si="65"/>
        <v>0</v>
      </c>
      <c r="AC143">
        <f t="shared" si="66"/>
        <v>0</v>
      </c>
      <c r="AD143">
        <f t="shared" si="67"/>
        <v>0</v>
      </c>
      <c r="AE143">
        <f t="shared" si="68"/>
        <v>0</v>
      </c>
      <c r="AF143">
        <f t="shared" si="69"/>
        <v>0</v>
      </c>
      <c r="AG143">
        <f t="shared" si="70"/>
        <v>0</v>
      </c>
      <c r="AH143">
        <f t="shared" si="71"/>
        <v>0</v>
      </c>
      <c r="AI143">
        <f t="shared" si="72"/>
        <v>0</v>
      </c>
      <c r="AJ143">
        <f t="shared" si="73"/>
        <v>0</v>
      </c>
      <c r="AK143">
        <f t="shared" si="74"/>
        <v>0</v>
      </c>
      <c r="AL143">
        <f t="shared" si="75"/>
        <v>0</v>
      </c>
      <c r="AM143">
        <f t="shared" si="76"/>
        <v>0</v>
      </c>
      <c r="AN143">
        <f t="shared" si="77"/>
        <v>0</v>
      </c>
      <c r="AO143">
        <f t="shared" si="78"/>
        <v>0</v>
      </c>
      <c r="AP143">
        <f t="shared" si="79"/>
        <v>0</v>
      </c>
    </row>
    <row r="144" spans="1:45" ht="15.95" customHeight="1" x14ac:dyDescent="0.25">
      <c r="A144" s="8" t="s">
        <v>205</v>
      </c>
      <c r="B144" s="8" t="s">
        <v>206</v>
      </c>
      <c r="C144" s="9" t="s">
        <v>161</v>
      </c>
      <c r="D144" s="10">
        <v>12</v>
      </c>
      <c r="E144" s="10"/>
      <c r="F144" s="10"/>
      <c r="G144" s="10"/>
      <c r="H144" s="10"/>
      <c r="I144" s="10"/>
      <c r="J144" s="10"/>
      <c r="K144" s="10"/>
      <c r="L144" s="10"/>
      <c r="M144" s="8" t="s">
        <v>79</v>
      </c>
      <c r="O144" t="str">
        <f>""</f>
        <v/>
      </c>
      <c r="P144" s="11" t="s">
        <v>17</v>
      </c>
      <c r="Q144">
        <v>1</v>
      </c>
      <c r="R144">
        <f t="shared" si="55"/>
        <v>0</v>
      </c>
      <c r="S144">
        <f t="shared" si="56"/>
        <v>0</v>
      </c>
      <c r="T144">
        <f t="shared" si="57"/>
        <v>0</v>
      </c>
      <c r="U144">
        <f t="shared" si="58"/>
        <v>0</v>
      </c>
      <c r="V144">
        <f t="shared" si="59"/>
        <v>0</v>
      </c>
      <c r="W144">
        <f t="shared" si="60"/>
        <v>0</v>
      </c>
      <c r="X144">
        <f t="shared" si="61"/>
        <v>0</v>
      </c>
      <c r="Y144">
        <f t="shared" si="62"/>
        <v>0</v>
      </c>
      <c r="Z144">
        <f t="shared" si="63"/>
        <v>0</v>
      </c>
      <c r="AA144">
        <f t="shared" si="64"/>
        <v>0</v>
      </c>
      <c r="AB144">
        <f t="shared" si="65"/>
        <v>0</v>
      </c>
      <c r="AC144">
        <f t="shared" si="66"/>
        <v>0</v>
      </c>
      <c r="AD144">
        <f t="shared" si="67"/>
        <v>0</v>
      </c>
      <c r="AE144">
        <f t="shared" si="68"/>
        <v>0</v>
      </c>
      <c r="AF144">
        <f t="shared" si="69"/>
        <v>0</v>
      </c>
      <c r="AG144">
        <f t="shared" si="70"/>
        <v>0</v>
      </c>
      <c r="AH144">
        <f t="shared" si="71"/>
        <v>0</v>
      </c>
      <c r="AI144">
        <f t="shared" si="72"/>
        <v>0</v>
      </c>
      <c r="AJ144">
        <f t="shared" si="73"/>
        <v>0</v>
      </c>
      <c r="AK144">
        <f t="shared" si="74"/>
        <v>0</v>
      </c>
      <c r="AL144">
        <f t="shared" si="75"/>
        <v>0</v>
      </c>
      <c r="AM144">
        <f t="shared" si="76"/>
        <v>0</v>
      </c>
      <c r="AN144">
        <f t="shared" si="77"/>
        <v>0</v>
      </c>
      <c r="AO144">
        <f t="shared" si="78"/>
        <v>0</v>
      </c>
      <c r="AP144">
        <f t="shared" si="79"/>
        <v>0</v>
      </c>
    </row>
    <row r="145" spans="1:45" ht="15.95" customHeight="1" x14ac:dyDescent="0.25">
      <c r="A145" s="12"/>
      <c r="B145" s="12"/>
      <c r="C145" s="13"/>
      <c r="D145" s="10"/>
      <c r="E145" s="10"/>
      <c r="F145" s="10"/>
      <c r="G145" s="10"/>
      <c r="H145" s="10"/>
      <c r="I145" s="10"/>
      <c r="J145" s="10"/>
      <c r="K145" s="10"/>
      <c r="L145" s="10"/>
      <c r="M145" s="12"/>
    </row>
    <row r="146" spans="1:45" ht="15.95" customHeight="1" x14ac:dyDescent="0.25">
      <c r="A146" s="12"/>
      <c r="B146" s="12"/>
      <c r="C146" s="13"/>
      <c r="D146" s="10"/>
      <c r="E146" s="10"/>
      <c r="F146" s="10"/>
      <c r="G146" s="10"/>
      <c r="H146" s="10"/>
      <c r="I146" s="10"/>
      <c r="J146" s="10"/>
      <c r="K146" s="10"/>
      <c r="L146" s="10"/>
      <c r="M146" s="12"/>
    </row>
    <row r="147" spans="1:45" ht="15.95" customHeight="1" x14ac:dyDescent="0.25">
      <c r="A147" s="12"/>
      <c r="B147" s="12"/>
      <c r="C147" s="13"/>
      <c r="D147" s="10"/>
      <c r="E147" s="10"/>
      <c r="F147" s="10"/>
      <c r="G147" s="10"/>
      <c r="H147" s="10"/>
      <c r="I147" s="10"/>
      <c r="J147" s="10"/>
      <c r="K147" s="10"/>
      <c r="L147" s="10"/>
      <c r="M147" s="12"/>
    </row>
    <row r="148" spans="1:45" ht="15.95" customHeight="1" x14ac:dyDescent="0.25">
      <c r="A148" s="12"/>
      <c r="B148" s="12"/>
      <c r="C148" s="13"/>
      <c r="D148" s="10"/>
      <c r="E148" s="10"/>
      <c r="F148" s="10"/>
      <c r="G148" s="10"/>
      <c r="H148" s="10"/>
      <c r="I148" s="10"/>
      <c r="J148" s="10"/>
      <c r="K148" s="10"/>
      <c r="L148" s="10"/>
      <c r="M148" s="12"/>
    </row>
    <row r="149" spans="1:45" ht="15.95" customHeight="1" x14ac:dyDescent="0.25">
      <c r="A149" s="12"/>
      <c r="B149" s="12"/>
      <c r="C149" s="13"/>
      <c r="D149" s="10"/>
      <c r="E149" s="10"/>
      <c r="F149" s="10"/>
      <c r="G149" s="10"/>
      <c r="H149" s="10"/>
      <c r="I149" s="10"/>
      <c r="J149" s="10"/>
      <c r="K149" s="10"/>
      <c r="L149" s="10"/>
      <c r="M149" s="12"/>
    </row>
    <row r="150" spans="1:45" ht="15.95" customHeight="1" x14ac:dyDescent="0.25">
      <c r="A150" s="12"/>
      <c r="B150" s="12"/>
      <c r="C150" s="13"/>
      <c r="D150" s="10"/>
      <c r="E150" s="10"/>
      <c r="F150" s="10"/>
      <c r="G150" s="10"/>
      <c r="H150" s="10"/>
      <c r="I150" s="10"/>
      <c r="J150" s="10"/>
      <c r="K150" s="10"/>
      <c r="L150" s="10"/>
      <c r="M150" s="12"/>
    </row>
    <row r="151" spans="1:45" ht="15.95" customHeight="1" x14ac:dyDescent="0.25">
      <c r="A151" s="12"/>
      <c r="B151" s="12"/>
      <c r="C151" s="13"/>
      <c r="D151" s="10"/>
      <c r="E151" s="10"/>
      <c r="F151" s="10"/>
      <c r="G151" s="10"/>
      <c r="H151" s="10"/>
      <c r="I151" s="10"/>
      <c r="J151" s="10"/>
      <c r="K151" s="10"/>
      <c r="L151" s="10"/>
      <c r="M151" s="12"/>
    </row>
    <row r="152" spans="1:45" ht="15.95" customHeight="1" x14ac:dyDescent="0.25">
      <c r="A152" s="12"/>
      <c r="B152" s="12"/>
      <c r="C152" s="13"/>
      <c r="D152" s="10"/>
      <c r="E152" s="10"/>
      <c r="F152" s="10"/>
      <c r="G152" s="10"/>
      <c r="H152" s="10"/>
      <c r="I152" s="10"/>
      <c r="J152" s="10"/>
      <c r="K152" s="10"/>
      <c r="L152" s="10"/>
      <c r="M152" s="12"/>
    </row>
    <row r="153" spans="1:45" ht="15.95" customHeight="1" x14ac:dyDescent="0.25">
      <c r="A153" s="12"/>
      <c r="B153" s="12"/>
      <c r="C153" s="13"/>
      <c r="D153" s="10"/>
      <c r="E153" s="10"/>
      <c r="F153" s="10"/>
      <c r="G153" s="10"/>
      <c r="H153" s="10"/>
      <c r="I153" s="10"/>
      <c r="J153" s="10"/>
      <c r="K153" s="10"/>
      <c r="L153" s="10"/>
      <c r="M153" s="12"/>
    </row>
    <row r="154" spans="1:45" ht="15.95" customHeight="1" x14ac:dyDescent="0.25">
      <c r="A154" s="14" t="s">
        <v>57</v>
      </c>
      <c r="B154" s="15"/>
      <c r="C154" s="16"/>
      <c r="D154" s="17"/>
      <c r="E154" s="10"/>
      <c r="F154" s="17">
        <f>ROUNDDOWN(SUMIF(Q131:Q153, "1", F131:F153), 0)</f>
        <v>0</v>
      </c>
      <c r="G154" s="10"/>
      <c r="H154" s="17">
        <f>ROUNDDOWN(SUMIF(Q131:Q153, "1", H131:H153), 0)</f>
        <v>0</v>
      </c>
      <c r="I154" s="10"/>
      <c r="J154" s="17">
        <f>ROUNDDOWN(SUMIF(Q131:Q153, "1", J131:J153), 0)</f>
        <v>0</v>
      </c>
      <c r="K154" s="10"/>
      <c r="L154" s="17">
        <f>F154+H154+J154</f>
        <v>0</v>
      </c>
      <c r="M154" s="15"/>
      <c r="R154">
        <f t="shared" ref="R154:AS154" si="80">ROUNDDOWN(SUM(R131:R144), 0)</f>
        <v>0</v>
      </c>
      <c r="S154">
        <f t="shared" si="80"/>
        <v>0</v>
      </c>
      <c r="T154">
        <f t="shared" si="80"/>
        <v>0</v>
      </c>
      <c r="U154">
        <f t="shared" si="80"/>
        <v>0</v>
      </c>
      <c r="V154">
        <f t="shared" si="80"/>
        <v>0</v>
      </c>
      <c r="W154">
        <f t="shared" si="80"/>
        <v>0</v>
      </c>
      <c r="X154">
        <f t="shared" si="80"/>
        <v>0</v>
      </c>
      <c r="Y154">
        <f t="shared" si="80"/>
        <v>0</v>
      </c>
      <c r="Z154">
        <f t="shared" si="80"/>
        <v>0</v>
      </c>
      <c r="AA154">
        <f t="shared" si="80"/>
        <v>0</v>
      </c>
      <c r="AB154">
        <f t="shared" si="80"/>
        <v>0</v>
      </c>
      <c r="AC154">
        <f t="shared" si="80"/>
        <v>0</v>
      </c>
      <c r="AD154">
        <f t="shared" si="80"/>
        <v>0</v>
      </c>
      <c r="AE154">
        <f t="shared" si="80"/>
        <v>0</v>
      </c>
      <c r="AF154">
        <f t="shared" si="80"/>
        <v>0</v>
      </c>
      <c r="AG154">
        <f t="shared" si="80"/>
        <v>0</v>
      </c>
      <c r="AH154">
        <f t="shared" si="80"/>
        <v>0</v>
      </c>
      <c r="AI154">
        <f t="shared" si="80"/>
        <v>0</v>
      </c>
      <c r="AJ154">
        <f t="shared" si="80"/>
        <v>0</v>
      </c>
      <c r="AK154">
        <f t="shared" si="80"/>
        <v>0</v>
      </c>
      <c r="AL154">
        <f t="shared" si="80"/>
        <v>0</v>
      </c>
      <c r="AM154">
        <f t="shared" si="80"/>
        <v>0</v>
      </c>
      <c r="AN154">
        <f t="shared" si="80"/>
        <v>0</v>
      </c>
      <c r="AO154">
        <f t="shared" si="80"/>
        <v>0</v>
      </c>
      <c r="AP154">
        <f t="shared" si="80"/>
        <v>0</v>
      </c>
      <c r="AQ154">
        <f t="shared" si="80"/>
        <v>0</v>
      </c>
      <c r="AR154">
        <f t="shared" si="80"/>
        <v>0</v>
      </c>
      <c r="AS154">
        <f t="shared" si="80"/>
        <v>0</v>
      </c>
    </row>
    <row r="155" spans="1:45" ht="15.95" customHeight="1" x14ac:dyDescent="0.25">
      <c r="A155" s="6" t="s">
        <v>207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45" ht="15.95" customHeight="1" x14ac:dyDescent="0.25">
      <c r="A156" s="8" t="s">
        <v>208</v>
      </c>
      <c r="B156" s="8" t="s">
        <v>209</v>
      </c>
      <c r="C156" s="9" t="s">
        <v>210</v>
      </c>
      <c r="D156" s="10">
        <v>1565</v>
      </c>
      <c r="E156" s="10"/>
      <c r="F156" s="10"/>
      <c r="G156" s="10"/>
      <c r="H156" s="10"/>
      <c r="I156" s="10"/>
      <c r="J156" s="10"/>
      <c r="K156" s="10"/>
      <c r="L156" s="10"/>
      <c r="M156" s="8" t="s">
        <v>211</v>
      </c>
      <c r="O156" t="str">
        <f>"01"</f>
        <v>01</v>
      </c>
      <c r="P156" s="11" t="s">
        <v>17</v>
      </c>
      <c r="Q156">
        <v>1</v>
      </c>
      <c r="R156">
        <f>IF(P156="기계경비", J156, 0)</f>
        <v>0</v>
      </c>
      <c r="S156">
        <f>IF(P156="운반비", J156, 0)</f>
        <v>0</v>
      </c>
      <c r="T156">
        <f>IF(P156="작업부산물", F156, 0)</f>
        <v>0</v>
      </c>
      <c r="U156">
        <f>IF(P156="관급", F156, 0)</f>
        <v>0</v>
      </c>
      <c r="V156">
        <f>IF(P156="외주비", J156, 0)</f>
        <v>0</v>
      </c>
      <c r="W156">
        <f>IF(P156="장비비", J156, 0)</f>
        <v>0</v>
      </c>
      <c r="X156">
        <f>IF(P156="폐기물처리비", J156, 0)</f>
        <v>0</v>
      </c>
      <c r="Y156">
        <f>IF(P156="가설비", J156, 0)</f>
        <v>0</v>
      </c>
      <c r="Z156">
        <f>IF(P156="잡비제외분", F156, 0)</f>
        <v>0</v>
      </c>
      <c r="AA156">
        <f>IF(P156="사급자재대", L156, 0)</f>
        <v>0</v>
      </c>
      <c r="AB156">
        <f>IF(P156="관급자재대", L156, 0)</f>
        <v>0</v>
      </c>
      <c r="AC156">
        <f>IF(P156="관급자 관급 자재대", L156, 0)</f>
        <v>0</v>
      </c>
      <c r="AD156">
        <f>IF(P156="사용자항목2", L156, 0)</f>
        <v>0</v>
      </c>
      <c r="AE156">
        <f>IF(P156="사용자항목3", L156, 0)</f>
        <v>0</v>
      </c>
      <c r="AF156">
        <f>IF(P156="사용자항목4", L156, 0)</f>
        <v>0</v>
      </c>
      <c r="AG156">
        <f>IF(P156="사용자항목5", L156, 0)</f>
        <v>0</v>
      </c>
      <c r="AH156">
        <f>IF(P156="사용자항목6", L156, 0)</f>
        <v>0</v>
      </c>
      <c r="AI156">
        <f>IF(P156="사용자항목7", L156, 0)</f>
        <v>0</v>
      </c>
      <c r="AJ156">
        <f>IF(P156="사용자항목8", L156, 0)</f>
        <v>0</v>
      </c>
      <c r="AK156">
        <f>IF(P156="사용자항목9", L156, 0)</f>
        <v>0</v>
      </c>
      <c r="AL156">
        <f>IF(P156="사용자항목10", L156, 0)</f>
        <v>0</v>
      </c>
      <c r="AM156">
        <f>IF(P156="사용자항목11", L156, 0)</f>
        <v>0</v>
      </c>
      <c r="AN156">
        <f>IF(P156="사용자항목12", L156, 0)</f>
        <v>0</v>
      </c>
      <c r="AO156">
        <f>IF(P156="사용자항목13", L156, 0)</f>
        <v>0</v>
      </c>
      <c r="AP156">
        <f>IF(P156="사용자항목14", L156, 0)</f>
        <v>0</v>
      </c>
    </row>
    <row r="157" spans="1:45" ht="15.95" customHeight="1" x14ac:dyDescent="0.25">
      <c r="A157" s="8" t="s">
        <v>212</v>
      </c>
      <c r="B157" s="8" t="s">
        <v>213</v>
      </c>
      <c r="C157" s="9" t="s">
        <v>52</v>
      </c>
      <c r="D157" s="10">
        <v>10.199999999999999</v>
      </c>
      <c r="E157" s="10"/>
      <c r="F157" s="10"/>
      <c r="G157" s="10"/>
      <c r="H157" s="10"/>
      <c r="I157" s="10"/>
      <c r="J157" s="10"/>
      <c r="K157" s="10"/>
      <c r="L157" s="10"/>
      <c r="M157" s="8" t="s">
        <v>214</v>
      </c>
      <c r="O157" t="str">
        <f>""</f>
        <v/>
      </c>
      <c r="P157" s="11" t="s">
        <v>17</v>
      </c>
      <c r="Q157">
        <v>1</v>
      </c>
      <c r="R157">
        <f>IF(P157="기계경비", J157, 0)</f>
        <v>0</v>
      </c>
      <c r="S157">
        <f>IF(P157="운반비", J157, 0)</f>
        <v>0</v>
      </c>
      <c r="T157">
        <f>IF(P157="작업부산물", F157, 0)</f>
        <v>0</v>
      </c>
      <c r="U157">
        <f>IF(P157="관급", F157, 0)</f>
        <v>0</v>
      </c>
      <c r="V157">
        <f>IF(P157="외주비", J157, 0)</f>
        <v>0</v>
      </c>
      <c r="W157">
        <f>IF(P157="장비비", J157, 0)</f>
        <v>0</v>
      </c>
      <c r="X157">
        <f>IF(P157="폐기물처리비", J157, 0)</f>
        <v>0</v>
      </c>
      <c r="Y157">
        <f>IF(P157="가설비", J157, 0)</f>
        <v>0</v>
      </c>
      <c r="Z157">
        <f>IF(P157="잡비제외분", F157, 0)</f>
        <v>0</v>
      </c>
      <c r="AA157">
        <f>IF(P157="사급자재대", L157, 0)</f>
        <v>0</v>
      </c>
      <c r="AB157">
        <f>IF(P157="관급자재대", L157, 0)</f>
        <v>0</v>
      </c>
      <c r="AC157">
        <f>IF(P157="관급자 관급 자재대", L157, 0)</f>
        <v>0</v>
      </c>
      <c r="AD157">
        <f>IF(P157="사용자항목2", L157, 0)</f>
        <v>0</v>
      </c>
      <c r="AE157">
        <f>IF(P157="사용자항목3", L157, 0)</f>
        <v>0</v>
      </c>
      <c r="AF157">
        <f>IF(P157="사용자항목4", L157, 0)</f>
        <v>0</v>
      </c>
      <c r="AG157">
        <f>IF(P157="사용자항목5", L157, 0)</f>
        <v>0</v>
      </c>
      <c r="AH157">
        <f>IF(P157="사용자항목6", L157, 0)</f>
        <v>0</v>
      </c>
      <c r="AI157">
        <f>IF(P157="사용자항목7", L157, 0)</f>
        <v>0</v>
      </c>
      <c r="AJ157">
        <f>IF(P157="사용자항목8", L157, 0)</f>
        <v>0</v>
      </c>
      <c r="AK157">
        <f>IF(P157="사용자항목9", L157, 0)</f>
        <v>0</v>
      </c>
      <c r="AL157">
        <f>IF(P157="사용자항목10", L157, 0)</f>
        <v>0</v>
      </c>
      <c r="AM157">
        <f>IF(P157="사용자항목11", L157, 0)</f>
        <v>0</v>
      </c>
      <c r="AN157">
        <f>IF(P157="사용자항목12", L157, 0)</f>
        <v>0</v>
      </c>
      <c r="AO157">
        <f>IF(P157="사용자항목13", L157, 0)</f>
        <v>0</v>
      </c>
      <c r="AP157">
        <f>IF(P157="사용자항목14", L157, 0)</f>
        <v>0</v>
      </c>
    </row>
    <row r="158" spans="1:45" ht="15.95" customHeight="1" x14ac:dyDescent="0.25">
      <c r="A158" s="12"/>
      <c r="B158" s="12"/>
      <c r="C158" s="13"/>
      <c r="D158" s="10"/>
      <c r="E158" s="10"/>
      <c r="F158" s="10"/>
      <c r="G158" s="10"/>
      <c r="H158" s="10"/>
      <c r="I158" s="10"/>
      <c r="J158" s="10"/>
      <c r="K158" s="10"/>
      <c r="L158" s="10"/>
      <c r="M158" s="12"/>
    </row>
    <row r="159" spans="1:45" ht="15.95" customHeight="1" x14ac:dyDescent="0.25">
      <c r="A159" s="12"/>
      <c r="B159" s="12"/>
      <c r="C159" s="13"/>
      <c r="D159" s="10"/>
      <c r="E159" s="10"/>
      <c r="F159" s="10"/>
      <c r="G159" s="10"/>
      <c r="H159" s="10"/>
      <c r="I159" s="10"/>
      <c r="J159" s="10"/>
      <c r="K159" s="10"/>
      <c r="L159" s="10"/>
      <c r="M159" s="12"/>
    </row>
    <row r="160" spans="1:45" ht="15.95" customHeight="1" x14ac:dyDescent="0.25">
      <c r="A160" s="12"/>
      <c r="B160" s="12"/>
      <c r="C160" s="13"/>
      <c r="D160" s="10"/>
      <c r="E160" s="10"/>
      <c r="F160" s="10"/>
      <c r="G160" s="10"/>
      <c r="H160" s="10"/>
      <c r="I160" s="10"/>
      <c r="J160" s="10"/>
      <c r="K160" s="10"/>
      <c r="L160" s="10"/>
      <c r="M160" s="12"/>
    </row>
    <row r="161" spans="1:13" ht="15.95" customHeight="1" x14ac:dyDescent="0.25">
      <c r="A161" s="12"/>
      <c r="B161" s="12"/>
      <c r="C161" s="13"/>
      <c r="D161" s="10"/>
      <c r="E161" s="10"/>
      <c r="F161" s="10"/>
      <c r="G161" s="10"/>
      <c r="H161" s="10"/>
      <c r="I161" s="10"/>
      <c r="J161" s="10"/>
      <c r="K161" s="10"/>
      <c r="L161" s="10"/>
      <c r="M161" s="12"/>
    </row>
    <row r="162" spans="1:13" ht="15.95" customHeight="1" x14ac:dyDescent="0.25">
      <c r="A162" s="12"/>
      <c r="B162" s="12"/>
      <c r="C162" s="13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1:13" ht="15.95" customHeight="1" x14ac:dyDescent="0.25">
      <c r="A163" s="12"/>
      <c r="B163" s="12"/>
      <c r="C163" s="13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4" spans="1:13" ht="15.95" customHeight="1" x14ac:dyDescent="0.25">
      <c r="A164" s="12"/>
      <c r="B164" s="12"/>
      <c r="C164" s="13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1:13" ht="15.95" customHeight="1" x14ac:dyDescent="0.25">
      <c r="A165" s="12"/>
      <c r="B165" s="12"/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6" spans="1:13" ht="15.95" customHeight="1" x14ac:dyDescent="0.25">
      <c r="A166" s="12"/>
      <c r="B166" s="12"/>
      <c r="C166" s="13"/>
      <c r="D166" s="10"/>
      <c r="E166" s="10"/>
      <c r="F166" s="10"/>
      <c r="G166" s="10"/>
      <c r="H166" s="10"/>
      <c r="I166" s="10"/>
      <c r="J166" s="10"/>
      <c r="K166" s="10"/>
      <c r="L166" s="10"/>
      <c r="M166" s="12"/>
    </row>
    <row r="167" spans="1:13" ht="15.95" customHeight="1" x14ac:dyDescent="0.25">
      <c r="A167" s="12"/>
      <c r="B167" s="12"/>
      <c r="C167" s="13"/>
      <c r="D167" s="10"/>
      <c r="E167" s="10"/>
      <c r="F167" s="10"/>
      <c r="G167" s="10"/>
      <c r="H167" s="10"/>
      <c r="I167" s="10"/>
      <c r="J167" s="10"/>
      <c r="K167" s="10"/>
      <c r="L167" s="10"/>
      <c r="M167" s="12"/>
    </row>
    <row r="168" spans="1:13" ht="15.95" customHeight="1" x14ac:dyDescent="0.25">
      <c r="A168" s="12"/>
      <c r="B168" s="12"/>
      <c r="C168" s="13"/>
      <c r="D168" s="10"/>
      <c r="E168" s="10"/>
      <c r="F168" s="10"/>
      <c r="G168" s="10"/>
      <c r="H168" s="10"/>
      <c r="I168" s="10"/>
      <c r="J168" s="10"/>
      <c r="K168" s="10"/>
      <c r="L168" s="10"/>
      <c r="M168" s="12"/>
    </row>
    <row r="169" spans="1:13" ht="15.95" customHeight="1" x14ac:dyDescent="0.25">
      <c r="A169" s="12"/>
      <c r="B169" s="12"/>
      <c r="C169" s="13"/>
      <c r="D169" s="10"/>
      <c r="E169" s="10"/>
      <c r="F169" s="10"/>
      <c r="G169" s="10"/>
      <c r="H169" s="10"/>
      <c r="I169" s="10"/>
      <c r="J169" s="10"/>
      <c r="K169" s="10"/>
      <c r="L169" s="10"/>
      <c r="M169" s="12"/>
    </row>
    <row r="170" spans="1:13" ht="15.95" customHeight="1" x14ac:dyDescent="0.25">
      <c r="A170" s="12"/>
      <c r="B170" s="12"/>
      <c r="C170" s="13"/>
      <c r="D170" s="10"/>
      <c r="E170" s="10"/>
      <c r="F170" s="10"/>
      <c r="G170" s="10"/>
      <c r="H170" s="10"/>
      <c r="I170" s="10"/>
      <c r="J170" s="10"/>
      <c r="K170" s="10"/>
      <c r="L170" s="10"/>
      <c r="M170" s="12"/>
    </row>
    <row r="171" spans="1:13" ht="15.95" customHeight="1" x14ac:dyDescent="0.25">
      <c r="A171" s="12"/>
      <c r="B171" s="12"/>
      <c r="C171" s="13"/>
      <c r="D171" s="10"/>
      <c r="E171" s="10"/>
      <c r="F171" s="10"/>
      <c r="G171" s="10"/>
      <c r="H171" s="10"/>
      <c r="I171" s="10"/>
      <c r="J171" s="10"/>
      <c r="K171" s="10"/>
      <c r="L171" s="10"/>
      <c r="M171" s="12"/>
    </row>
    <row r="172" spans="1:13" ht="15.95" customHeight="1" x14ac:dyDescent="0.25">
      <c r="A172" s="12"/>
      <c r="B172" s="12"/>
      <c r="C172" s="13"/>
      <c r="D172" s="10"/>
      <c r="E172" s="10"/>
      <c r="F172" s="10"/>
      <c r="G172" s="10"/>
      <c r="H172" s="10"/>
      <c r="I172" s="10"/>
      <c r="J172" s="10"/>
      <c r="K172" s="10"/>
      <c r="L172" s="10"/>
      <c r="M172" s="12"/>
    </row>
    <row r="173" spans="1:13" ht="15.95" customHeight="1" x14ac:dyDescent="0.25">
      <c r="A173" s="12"/>
      <c r="B173" s="12"/>
      <c r="C173" s="13"/>
      <c r="D173" s="10"/>
      <c r="E173" s="10"/>
      <c r="F173" s="10"/>
      <c r="G173" s="10"/>
      <c r="H173" s="10"/>
      <c r="I173" s="10"/>
      <c r="J173" s="10"/>
      <c r="K173" s="10"/>
      <c r="L173" s="10"/>
      <c r="M173" s="12"/>
    </row>
    <row r="174" spans="1:13" ht="15.95" customHeight="1" x14ac:dyDescent="0.25">
      <c r="A174" s="12"/>
      <c r="B174" s="12"/>
      <c r="C174" s="13"/>
      <c r="D174" s="10"/>
      <c r="E174" s="10"/>
      <c r="F174" s="10"/>
      <c r="G174" s="10"/>
      <c r="H174" s="10"/>
      <c r="I174" s="10"/>
      <c r="J174" s="10"/>
      <c r="K174" s="10"/>
      <c r="L174" s="10"/>
      <c r="M174" s="12"/>
    </row>
    <row r="175" spans="1:13" ht="15.95" customHeight="1" x14ac:dyDescent="0.25">
      <c r="A175" s="12"/>
      <c r="B175" s="12"/>
      <c r="C175" s="13"/>
      <c r="D175" s="10"/>
      <c r="E175" s="10"/>
      <c r="F175" s="10"/>
      <c r="G175" s="10"/>
      <c r="H175" s="10"/>
      <c r="I175" s="10"/>
      <c r="J175" s="10"/>
      <c r="K175" s="10"/>
      <c r="L175" s="10"/>
      <c r="M175" s="12"/>
    </row>
    <row r="176" spans="1:13" ht="15.95" customHeight="1" x14ac:dyDescent="0.25">
      <c r="A176" s="12"/>
      <c r="B176" s="12"/>
      <c r="C176" s="13"/>
      <c r="D176" s="10"/>
      <c r="E176" s="10"/>
      <c r="F176" s="10"/>
      <c r="G176" s="10"/>
      <c r="H176" s="10"/>
      <c r="I176" s="10"/>
      <c r="J176" s="10"/>
      <c r="K176" s="10"/>
      <c r="L176" s="10"/>
      <c r="M176" s="12"/>
    </row>
    <row r="177" spans="1:45" ht="15.95" customHeight="1" x14ac:dyDescent="0.25">
      <c r="A177" s="12"/>
      <c r="B177" s="12"/>
      <c r="C177" s="13"/>
      <c r="D177" s="10"/>
      <c r="E177" s="10"/>
      <c r="F177" s="10"/>
      <c r="G177" s="10"/>
      <c r="H177" s="10"/>
      <c r="I177" s="10"/>
      <c r="J177" s="10"/>
      <c r="K177" s="10"/>
      <c r="L177" s="10"/>
      <c r="M177" s="12"/>
    </row>
    <row r="178" spans="1:45" ht="15.95" customHeight="1" x14ac:dyDescent="0.25">
      <c r="A178" s="12"/>
      <c r="B178" s="12"/>
      <c r="C178" s="13"/>
      <c r="D178" s="10"/>
      <c r="E178" s="10"/>
      <c r="F178" s="10"/>
      <c r="G178" s="10"/>
      <c r="H178" s="10"/>
      <c r="I178" s="10"/>
      <c r="J178" s="10"/>
      <c r="K178" s="10"/>
      <c r="L178" s="10"/>
      <c r="M178" s="12"/>
    </row>
    <row r="179" spans="1:45" ht="15.95" customHeight="1" x14ac:dyDescent="0.25">
      <c r="A179" s="14" t="s">
        <v>57</v>
      </c>
      <c r="B179" s="15"/>
      <c r="C179" s="16"/>
      <c r="D179" s="17"/>
      <c r="E179" s="10"/>
      <c r="F179" s="17">
        <f>ROUNDDOWN(SUMIF(Q156:Q178, "1", F156:F178), 0)</f>
        <v>0</v>
      </c>
      <c r="G179" s="10"/>
      <c r="H179" s="17">
        <f>ROUNDDOWN(SUMIF(Q156:Q178, "1", H156:H178), 0)</f>
        <v>0</v>
      </c>
      <c r="I179" s="10"/>
      <c r="J179" s="17">
        <f>ROUNDDOWN(SUMIF(Q156:Q178, "1", J156:J178), 0)</f>
        <v>0</v>
      </c>
      <c r="K179" s="10"/>
      <c r="L179" s="17">
        <f>F179+H179+J179</f>
        <v>0</v>
      </c>
      <c r="M179" s="15"/>
      <c r="R179">
        <f t="shared" ref="R179:AS179" si="81">ROUNDDOWN(SUM(R156:R157), 0)</f>
        <v>0</v>
      </c>
      <c r="S179">
        <f t="shared" si="81"/>
        <v>0</v>
      </c>
      <c r="T179">
        <f t="shared" si="81"/>
        <v>0</v>
      </c>
      <c r="U179">
        <f t="shared" si="81"/>
        <v>0</v>
      </c>
      <c r="V179">
        <f t="shared" si="81"/>
        <v>0</v>
      </c>
      <c r="W179">
        <f t="shared" si="81"/>
        <v>0</v>
      </c>
      <c r="X179">
        <f t="shared" si="81"/>
        <v>0</v>
      </c>
      <c r="Y179">
        <f t="shared" si="81"/>
        <v>0</v>
      </c>
      <c r="Z179">
        <f t="shared" si="81"/>
        <v>0</v>
      </c>
      <c r="AA179">
        <f t="shared" si="81"/>
        <v>0</v>
      </c>
      <c r="AB179">
        <f t="shared" si="81"/>
        <v>0</v>
      </c>
      <c r="AC179">
        <f t="shared" si="81"/>
        <v>0</v>
      </c>
      <c r="AD179">
        <f t="shared" si="81"/>
        <v>0</v>
      </c>
      <c r="AE179">
        <f t="shared" si="81"/>
        <v>0</v>
      </c>
      <c r="AF179">
        <f t="shared" si="81"/>
        <v>0</v>
      </c>
      <c r="AG179">
        <f t="shared" si="81"/>
        <v>0</v>
      </c>
      <c r="AH179">
        <f t="shared" si="81"/>
        <v>0</v>
      </c>
      <c r="AI179">
        <f t="shared" si="81"/>
        <v>0</v>
      </c>
      <c r="AJ179">
        <f t="shared" si="81"/>
        <v>0</v>
      </c>
      <c r="AK179">
        <f t="shared" si="81"/>
        <v>0</v>
      </c>
      <c r="AL179">
        <f t="shared" si="81"/>
        <v>0</v>
      </c>
      <c r="AM179">
        <f t="shared" si="81"/>
        <v>0</v>
      </c>
      <c r="AN179">
        <f t="shared" si="81"/>
        <v>0</v>
      </c>
      <c r="AO179">
        <f t="shared" si="81"/>
        <v>0</v>
      </c>
      <c r="AP179">
        <f t="shared" si="81"/>
        <v>0</v>
      </c>
      <c r="AQ179">
        <f t="shared" si="81"/>
        <v>0</v>
      </c>
      <c r="AR179">
        <f t="shared" si="81"/>
        <v>0</v>
      </c>
      <c r="AS179">
        <f t="shared" si="81"/>
        <v>0</v>
      </c>
    </row>
    <row r="180" spans="1:45" ht="15.95" customHeight="1" x14ac:dyDescent="0.25">
      <c r="A180" s="6" t="s">
        <v>215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45" ht="15.95" customHeight="1" x14ac:dyDescent="0.25">
      <c r="A181" s="8" t="s">
        <v>216</v>
      </c>
      <c r="B181" s="8" t="s">
        <v>217</v>
      </c>
      <c r="C181" s="9" t="s">
        <v>52</v>
      </c>
      <c r="D181" s="10">
        <v>4.2</v>
      </c>
      <c r="E181" s="10"/>
      <c r="F181" s="10"/>
      <c r="G181" s="10"/>
      <c r="H181" s="10"/>
      <c r="I181" s="10"/>
      <c r="J181" s="10"/>
      <c r="K181" s="10"/>
      <c r="L181" s="10"/>
      <c r="M181" s="8" t="s">
        <v>218</v>
      </c>
      <c r="O181" t="str">
        <f>""</f>
        <v/>
      </c>
      <c r="P181" s="11" t="s">
        <v>17</v>
      </c>
      <c r="Q181">
        <v>1</v>
      </c>
      <c r="R181">
        <f>IF(P181="기계경비", J181, 0)</f>
        <v>0</v>
      </c>
      <c r="S181">
        <f>IF(P181="운반비", J181, 0)</f>
        <v>0</v>
      </c>
      <c r="T181">
        <f>IF(P181="작업부산물", F181, 0)</f>
        <v>0</v>
      </c>
      <c r="U181">
        <f>IF(P181="관급", F181, 0)</f>
        <v>0</v>
      </c>
      <c r="V181">
        <f>IF(P181="외주비", J181, 0)</f>
        <v>0</v>
      </c>
      <c r="W181">
        <f>IF(P181="장비비", J181, 0)</f>
        <v>0</v>
      </c>
      <c r="X181">
        <f>IF(P181="폐기물처리비", J181, 0)</f>
        <v>0</v>
      </c>
      <c r="Y181">
        <f>IF(P181="가설비", J181, 0)</f>
        <v>0</v>
      </c>
      <c r="Z181">
        <f>IF(P181="잡비제외분", F181, 0)</f>
        <v>0</v>
      </c>
      <c r="AA181">
        <f>IF(P181="사급자재대", L181, 0)</f>
        <v>0</v>
      </c>
      <c r="AB181">
        <f>IF(P181="관급자재대", L181, 0)</f>
        <v>0</v>
      </c>
      <c r="AC181">
        <f>IF(P181="관급자 관급 자재대", L181, 0)</f>
        <v>0</v>
      </c>
      <c r="AD181">
        <f>IF(P181="사용자항목2", L181, 0)</f>
        <v>0</v>
      </c>
      <c r="AE181">
        <f>IF(P181="사용자항목3", L181, 0)</f>
        <v>0</v>
      </c>
      <c r="AF181">
        <f>IF(P181="사용자항목4", L181, 0)</f>
        <v>0</v>
      </c>
      <c r="AG181">
        <f>IF(P181="사용자항목5", L181, 0)</f>
        <v>0</v>
      </c>
      <c r="AH181">
        <f>IF(P181="사용자항목6", L181, 0)</f>
        <v>0</v>
      </c>
      <c r="AI181">
        <f>IF(P181="사용자항목7", L181, 0)</f>
        <v>0</v>
      </c>
      <c r="AJ181">
        <f>IF(P181="사용자항목8", L181, 0)</f>
        <v>0</v>
      </c>
      <c r="AK181">
        <f>IF(P181="사용자항목9", L181, 0)</f>
        <v>0</v>
      </c>
      <c r="AL181">
        <f>IF(P181="사용자항목10", L181, 0)</f>
        <v>0</v>
      </c>
      <c r="AM181">
        <f>IF(P181="사용자항목11", L181, 0)</f>
        <v>0</v>
      </c>
      <c r="AN181">
        <f>IF(P181="사용자항목12", L181, 0)</f>
        <v>0</v>
      </c>
      <c r="AO181">
        <f>IF(P181="사용자항목13", L181, 0)</f>
        <v>0</v>
      </c>
      <c r="AP181">
        <f>IF(P181="사용자항목14", L181, 0)</f>
        <v>0</v>
      </c>
    </row>
    <row r="182" spans="1:45" ht="15.95" customHeight="1" x14ac:dyDescent="0.25">
      <c r="A182" s="8" t="s">
        <v>219</v>
      </c>
      <c r="B182" s="12"/>
      <c r="C182" s="9" t="s">
        <v>52</v>
      </c>
      <c r="D182" s="10">
        <v>3.8</v>
      </c>
      <c r="E182" s="10"/>
      <c r="F182" s="10"/>
      <c r="G182" s="10"/>
      <c r="H182" s="10"/>
      <c r="I182" s="10"/>
      <c r="J182" s="10"/>
      <c r="K182" s="10"/>
      <c r="L182" s="10"/>
      <c r="M182" s="8" t="s">
        <v>220</v>
      </c>
      <c r="O182" t="str">
        <f>""</f>
        <v/>
      </c>
      <c r="P182" s="11" t="s">
        <v>17</v>
      </c>
      <c r="Q182">
        <v>1</v>
      </c>
      <c r="R182">
        <f>IF(P182="기계경비", J182, 0)</f>
        <v>0</v>
      </c>
      <c r="S182">
        <f>IF(P182="운반비", J182, 0)</f>
        <v>0</v>
      </c>
      <c r="T182">
        <f>IF(P182="작업부산물", F182, 0)</f>
        <v>0</v>
      </c>
      <c r="U182">
        <f>IF(P182="관급", F182, 0)</f>
        <v>0</v>
      </c>
      <c r="V182">
        <f>IF(P182="외주비", J182, 0)</f>
        <v>0</v>
      </c>
      <c r="W182">
        <f>IF(P182="장비비", J182, 0)</f>
        <v>0</v>
      </c>
      <c r="X182">
        <f>IF(P182="폐기물처리비", J182, 0)</f>
        <v>0</v>
      </c>
      <c r="Y182">
        <f>IF(P182="가설비", J182, 0)</f>
        <v>0</v>
      </c>
      <c r="Z182">
        <f>IF(P182="잡비제외분", F182, 0)</f>
        <v>0</v>
      </c>
      <c r="AA182">
        <f>IF(P182="사급자재대", L182, 0)</f>
        <v>0</v>
      </c>
      <c r="AB182">
        <f>IF(P182="관급자재대", L182, 0)</f>
        <v>0</v>
      </c>
      <c r="AC182">
        <f>IF(P182="관급자 관급 자재대", L182, 0)</f>
        <v>0</v>
      </c>
      <c r="AD182">
        <f>IF(P182="사용자항목2", L182, 0)</f>
        <v>0</v>
      </c>
      <c r="AE182">
        <f>IF(P182="사용자항목3", L182, 0)</f>
        <v>0</v>
      </c>
      <c r="AF182">
        <f>IF(P182="사용자항목4", L182, 0)</f>
        <v>0</v>
      </c>
      <c r="AG182">
        <f>IF(P182="사용자항목5", L182, 0)</f>
        <v>0</v>
      </c>
      <c r="AH182">
        <f>IF(P182="사용자항목6", L182, 0)</f>
        <v>0</v>
      </c>
      <c r="AI182">
        <f>IF(P182="사용자항목7", L182, 0)</f>
        <v>0</v>
      </c>
      <c r="AJ182">
        <f>IF(P182="사용자항목8", L182, 0)</f>
        <v>0</v>
      </c>
      <c r="AK182">
        <f>IF(P182="사용자항목9", L182, 0)</f>
        <v>0</v>
      </c>
      <c r="AL182">
        <f>IF(P182="사용자항목10", L182, 0)</f>
        <v>0</v>
      </c>
      <c r="AM182">
        <f>IF(P182="사용자항목11", L182, 0)</f>
        <v>0</v>
      </c>
      <c r="AN182">
        <f>IF(P182="사용자항목12", L182, 0)</f>
        <v>0</v>
      </c>
      <c r="AO182">
        <f>IF(P182="사용자항목13", L182, 0)</f>
        <v>0</v>
      </c>
      <c r="AP182">
        <f>IF(P182="사용자항목14", L182, 0)</f>
        <v>0</v>
      </c>
    </row>
    <row r="183" spans="1:45" ht="15.95" customHeight="1" x14ac:dyDescent="0.25">
      <c r="A183" s="12"/>
      <c r="B183" s="12"/>
      <c r="C183" s="13"/>
      <c r="D183" s="10"/>
      <c r="E183" s="10"/>
      <c r="F183" s="10"/>
      <c r="G183" s="10"/>
      <c r="H183" s="10"/>
      <c r="I183" s="10"/>
      <c r="J183" s="10"/>
      <c r="K183" s="10"/>
      <c r="L183" s="10"/>
      <c r="M183" s="12"/>
    </row>
    <row r="184" spans="1:45" ht="15.95" customHeight="1" x14ac:dyDescent="0.25">
      <c r="A184" s="12"/>
      <c r="B184" s="12"/>
      <c r="C184" s="13"/>
      <c r="D184" s="10"/>
      <c r="E184" s="10"/>
      <c r="F184" s="10"/>
      <c r="G184" s="10"/>
      <c r="H184" s="10"/>
      <c r="I184" s="10"/>
      <c r="J184" s="10"/>
      <c r="K184" s="10"/>
      <c r="L184" s="10"/>
      <c r="M184" s="12"/>
    </row>
    <row r="185" spans="1:45" ht="15.95" customHeight="1" x14ac:dyDescent="0.25">
      <c r="A185" s="12"/>
      <c r="B185" s="12"/>
      <c r="C185" s="13"/>
      <c r="D185" s="10"/>
      <c r="E185" s="10"/>
      <c r="F185" s="10"/>
      <c r="G185" s="10"/>
      <c r="H185" s="10"/>
      <c r="I185" s="10"/>
      <c r="J185" s="10"/>
      <c r="K185" s="10"/>
      <c r="L185" s="10"/>
      <c r="M185" s="12"/>
    </row>
    <row r="186" spans="1:45" ht="15.95" customHeight="1" x14ac:dyDescent="0.25">
      <c r="A186" s="12"/>
      <c r="B186" s="12"/>
      <c r="C186" s="13"/>
      <c r="D186" s="10"/>
      <c r="E186" s="10"/>
      <c r="F186" s="10"/>
      <c r="G186" s="10"/>
      <c r="H186" s="10"/>
      <c r="I186" s="10"/>
      <c r="J186" s="10"/>
      <c r="K186" s="10"/>
      <c r="L186" s="10"/>
      <c r="M186" s="12"/>
    </row>
    <row r="187" spans="1:45" ht="15.95" customHeight="1" x14ac:dyDescent="0.25">
      <c r="A187" s="12"/>
      <c r="B187" s="12"/>
      <c r="C187" s="13"/>
      <c r="D187" s="10"/>
      <c r="E187" s="10"/>
      <c r="F187" s="10"/>
      <c r="G187" s="10"/>
      <c r="H187" s="10"/>
      <c r="I187" s="10"/>
      <c r="J187" s="10"/>
      <c r="K187" s="10"/>
      <c r="L187" s="10"/>
      <c r="M187" s="12"/>
    </row>
    <row r="188" spans="1:45" ht="15.95" customHeight="1" x14ac:dyDescent="0.25">
      <c r="A188" s="12"/>
      <c r="B188" s="12"/>
      <c r="C188" s="13"/>
      <c r="D188" s="10"/>
      <c r="E188" s="10"/>
      <c r="F188" s="10"/>
      <c r="G188" s="10"/>
      <c r="H188" s="10"/>
      <c r="I188" s="10"/>
      <c r="J188" s="10"/>
      <c r="K188" s="10"/>
      <c r="L188" s="10"/>
      <c r="M188" s="12"/>
    </row>
    <row r="189" spans="1:45" ht="15.95" customHeight="1" x14ac:dyDescent="0.25">
      <c r="A189" s="12"/>
      <c r="B189" s="12"/>
      <c r="C189" s="13"/>
      <c r="D189" s="10"/>
      <c r="E189" s="10"/>
      <c r="F189" s="10"/>
      <c r="G189" s="10"/>
      <c r="H189" s="10"/>
      <c r="I189" s="10"/>
      <c r="J189" s="10"/>
      <c r="K189" s="10"/>
      <c r="L189" s="10"/>
      <c r="M189" s="12"/>
    </row>
    <row r="190" spans="1:45" ht="15.95" customHeight="1" x14ac:dyDescent="0.25">
      <c r="A190" s="12"/>
      <c r="B190" s="12"/>
      <c r="C190" s="13"/>
      <c r="D190" s="10"/>
      <c r="E190" s="10"/>
      <c r="F190" s="10"/>
      <c r="G190" s="10"/>
      <c r="H190" s="10"/>
      <c r="I190" s="10"/>
      <c r="J190" s="10"/>
      <c r="K190" s="10"/>
      <c r="L190" s="10"/>
      <c r="M190" s="12"/>
    </row>
    <row r="191" spans="1:45" ht="15.95" customHeight="1" x14ac:dyDescent="0.25">
      <c r="A191" s="12"/>
      <c r="B191" s="12"/>
      <c r="C191" s="13"/>
      <c r="D191" s="10"/>
      <c r="E191" s="10"/>
      <c r="F191" s="10"/>
      <c r="G191" s="10"/>
      <c r="H191" s="10"/>
      <c r="I191" s="10"/>
      <c r="J191" s="10"/>
      <c r="K191" s="10"/>
      <c r="L191" s="10"/>
      <c r="M191" s="12"/>
    </row>
    <row r="192" spans="1:45" ht="15.95" customHeight="1" x14ac:dyDescent="0.25">
      <c r="A192" s="12"/>
      <c r="B192" s="12"/>
      <c r="C192" s="13"/>
      <c r="D192" s="10"/>
      <c r="E192" s="10"/>
      <c r="F192" s="10"/>
      <c r="G192" s="10"/>
      <c r="H192" s="10"/>
      <c r="I192" s="10"/>
      <c r="J192" s="10"/>
      <c r="K192" s="10"/>
      <c r="L192" s="10"/>
      <c r="M192" s="12"/>
    </row>
    <row r="193" spans="1:45" ht="15.95" customHeight="1" x14ac:dyDescent="0.25">
      <c r="A193" s="12"/>
      <c r="B193" s="12"/>
      <c r="C193" s="13"/>
      <c r="D193" s="10"/>
      <c r="E193" s="10"/>
      <c r="F193" s="10"/>
      <c r="G193" s="10"/>
      <c r="H193" s="10"/>
      <c r="I193" s="10"/>
      <c r="J193" s="10"/>
      <c r="K193" s="10"/>
      <c r="L193" s="10"/>
      <c r="M193" s="12"/>
    </row>
    <row r="194" spans="1:45" ht="15.95" customHeight="1" x14ac:dyDescent="0.25">
      <c r="A194" s="12"/>
      <c r="B194" s="12"/>
      <c r="C194" s="13"/>
      <c r="D194" s="10"/>
      <c r="E194" s="10"/>
      <c r="F194" s="10"/>
      <c r="G194" s="10"/>
      <c r="H194" s="10"/>
      <c r="I194" s="10"/>
      <c r="J194" s="10"/>
      <c r="K194" s="10"/>
      <c r="L194" s="10"/>
      <c r="M194" s="12"/>
    </row>
    <row r="195" spans="1:45" ht="15.95" customHeight="1" x14ac:dyDescent="0.25">
      <c r="A195" s="12"/>
      <c r="B195" s="12"/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2"/>
    </row>
    <row r="196" spans="1:45" ht="15.95" customHeight="1" x14ac:dyDescent="0.25">
      <c r="A196" s="12"/>
      <c r="B196" s="12"/>
      <c r="C196" s="13"/>
      <c r="D196" s="10"/>
      <c r="E196" s="10"/>
      <c r="F196" s="10"/>
      <c r="G196" s="10"/>
      <c r="H196" s="10"/>
      <c r="I196" s="10"/>
      <c r="J196" s="10"/>
      <c r="K196" s="10"/>
      <c r="L196" s="10"/>
      <c r="M196" s="12"/>
    </row>
    <row r="197" spans="1:45" ht="15.95" customHeight="1" x14ac:dyDescent="0.25">
      <c r="A197" s="12"/>
      <c r="B197" s="12"/>
      <c r="C197" s="13"/>
      <c r="D197" s="10"/>
      <c r="E197" s="10"/>
      <c r="F197" s="10"/>
      <c r="G197" s="10"/>
      <c r="H197" s="10"/>
      <c r="I197" s="10"/>
      <c r="J197" s="10"/>
      <c r="K197" s="10"/>
      <c r="L197" s="10"/>
      <c r="M197" s="12"/>
    </row>
    <row r="198" spans="1:45" ht="15.95" customHeight="1" x14ac:dyDescent="0.25">
      <c r="A198" s="12"/>
      <c r="B198" s="12"/>
      <c r="C198" s="13"/>
      <c r="D198" s="10"/>
      <c r="E198" s="10"/>
      <c r="F198" s="10"/>
      <c r="G198" s="10"/>
      <c r="H198" s="10"/>
      <c r="I198" s="10"/>
      <c r="J198" s="10"/>
      <c r="K198" s="10"/>
      <c r="L198" s="10"/>
      <c r="M198" s="12"/>
    </row>
    <row r="199" spans="1:45" ht="15.95" customHeight="1" x14ac:dyDescent="0.25">
      <c r="A199" s="12"/>
      <c r="B199" s="12"/>
      <c r="C199" s="13"/>
      <c r="D199" s="10"/>
      <c r="E199" s="10"/>
      <c r="F199" s="10"/>
      <c r="G199" s="10"/>
      <c r="H199" s="10"/>
      <c r="I199" s="10"/>
      <c r="J199" s="10"/>
      <c r="K199" s="10"/>
      <c r="L199" s="10"/>
      <c r="M199" s="12"/>
    </row>
    <row r="200" spans="1:45" ht="15.95" customHeight="1" x14ac:dyDescent="0.25">
      <c r="A200" s="12"/>
      <c r="B200" s="12"/>
      <c r="C200" s="13"/>
      <c r="D200" s="10"/>
      <c r="E200" s="10"/>
      <c r="F200" s="10"/>
      <c r="G200" s="10"/>
      <c r="H200" s="10"/>
      <c r="I200" s="10"/>
      <c r="J200" s="10"/>
      <c r="K200" s="10"/>
      <c r="L200" s="10"/>
      <c r="M200" s="12"/>
    </row>
    <row r="201" spans="1:45" ht="15.95" customHeight="1" x14ac:dyDescent="0.25">
      <c r="A201" s="12"/>
      <c r="B201" s="12"/>
      <c r="C201" s="13"/>
      <c r="D201" s="10"/>
      <c r="E201" s="10"/>
      <c r="F201" s="10"/>
      <c r="G201" s="10"/>
      <c r="H201" s="10"/>
      <c r="I201" s="10"/>
      <c r="J201" s="10"/>
      <c r="K201" s="10"/>
      <c r="L201" s="10"/>
      <c r="M201" s="12"/>
    </row>
    <row r="202" spans="1:45" ht="15.95" customHeight="1" x14ac:dyDescent="0.25">
      <c r="A202" s="12"/>
      <c r="B202" s="12"/>
      <c r="C202" s="13"/>
      <c r="D202" s="10"/>
      <c r="E202" s="10"/>
      <c r="F202" s="10"/>
      <c r="G202" s="10"/>
      <c r="H202" s="10"/>
      <c r="I202" s="10"/>
      <c r="J202" s="10"/>
      <c r="K202" s="10"/>
      <c r="L202" s="10"/>
      <c r="M202" s="12"/>
    </row>
    <row r="203" spans="1:45" ht="15.95" customHeight="1" x14ac:dyDescent="0.25">
      <c r="A203" s="12"/>
      <c r="B203" s="12"/>
      <c r="C203" s="13"/>
      <c r="D203" s="10"/>
      <c r="E203" s="10"/>
      <c r="F203" s="10"/>
      <c r="G203" s="10"/>
      <c r="H203" s="10"/>
      <c r="I203" s="10"/>
      <c r="J203" s="10"/>
      <c r="K203" s="10"/>
      <c r="L203" s="10"/>
      <c r="M203" s="12"/>
    </row>
    <row r="204" spans="1:45" ht="15.95" customHeight="1" x14ac:dyDescent="0.25">
      <c r="A204" s="14" t="s">
        <v>57</v>
      </c>
      <c r="B204" s="15"/>
      <c r="C204" s="16"/>
      <c r="D204" s="17"/>
      <c r="E204" s="10"/>
      <c r="F204" s="17">
        <f>ROUNDDOWN(SUMIF(Q181:Q203, "1", F181:F203), 0)</f>
        <v>0</v>
      </c>
      <c r="G204" s="10"/>
      <c r="H204" s="17">
        <f>ROUNDDOWN(SUMIF(Q181:Q203, "1", H181:H203), 0)</f>
        <v>0</v>
      </c>
      <c r="I204" s="10"/>
      <c r="J204" s="17">
        <f>ROUNDDOWN(SUMIF(Q181:Q203, "1", J181:J203), 0)</f>
        <v>0</v>
      </c>
      <c r="K204" s="10"/>
      <c r="L204" s="17">
        <f>F204+H204+J204</f>
        <v>0</v>
      </c>
      <c r="M204" s="15"/>
      <c r="R204">
        <f t="shared" ref="R204:AS204" si="82">ROUNDDOWN(SUM(R181:R182), 0)</f>
        <v>0</v>
      </c>
      <c r="S204">
        <f t="shared" si="82"/>
        <v>0</v>
      </c>
      <c r="T204">
        <f t="shared" si="82"/>
        <v>0</v>
      </c>
      <c r="U204">
        <f t="shared" si="82"/>
        <v>0</v>
      </c>
      <c r="V204">
        <f t="shared" si="82"/>
        <v>0</v>
      </c>
      <c r="W204">
        <f t="shared" si="82"/>
        <v>0</v>
      </c>
      <c r="X204">
        <f t="shared" si="82"/>
        <v>0</v>
      </c>
      <c r="Y204">
        <f t="shared" si="82"/>
        <v>0</v>
      </c>
      <c r="Z204">
        <f t="shared" si="82"/>
        <v>0</v>
      </c>
      <c r="AA204">
        <f t="shared" si="82"/>
        <v>0</v>
      </c>
      <c r="AB204">
        <f t="shared" si="82"/>
        <v>0</v>
      </c>
      <c r="AC204">
        <f t="shared" si="82"/>
        <v>0</v>
      </c>
      <c r="AD204">
        <f t="shared" si="82"/>
        <v>0</v>
      </c>
      <c r="AE204">
        <f t="shared" si="82"/>
        <v>0</v>
      </c>
      <c r="AF204">
        <f t="shared" si="82"/>
        <v>0</v>
      </c>
      <c r="AG204">
        <f t="shared" si="82"/>
        <v>0</v>
      </c>
      <c r="AH204">
        <f t="shared" si="82"/>
        <v>0</v>
      </c>
      <c r="AI204">
        <f t="shared" si="82"/>
        <v>0</v>
      </c>
      <c r="AJ204">
        <f t="shared" si="82"/>
        <v>0</v>
      </c>
      <c r="AK204">
        <f t="shared" si="82"/>
        <v>0</v>
      </c>
      <c r="AL204">
        <f t="shared" si="82"/>
        <v>0</v>
      </c>
      <c r="AM204">
        <f t="shared" si="82"/>
        <v>0</v>
      </c>
      <c r="AN204">
        <f t="shared" si="82"/>
        <v>0</v>
      </c>
      <c r="AO204">
        <f t="shared" si="82"/>
        <v>0</v>
      </c>
      <c r="AP204">
        <f t="shared" si="82"/>
        <v>0</v>
      </c>
      <c r="AQ204">
        <f t="shared" si="82"/>
        <v>0</v>
      </c>
      <c r="AR204">
        <f t="shared" si="82"/>
        <v>0</v>
      </c>
      <c r="AS204">
        <f t="shared" si="82"/>
        <v>0</v>
      </c>
    </row>
    <row r="205" spans="1:45" ht="15.95" customHeight="1" x14ac:dyDescent="0.25">
      <c r="A205" s="6" t="s">
        <v>221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45" ht="15.95" customHeight="1" x14ac:dyDescent="0.25">
      <c r="A206" s="8" t="s">
        <v>222</v>
      </c>
      <c r="B206" s="8" t="s">
        <v>223</v>
      </c>
      <c r="C206" s="9" t="s">
        <v>137</v>
      </c>
      <c r="D206" s="10">
        <v>6</v>
      </c>
      <c r="E206" s="10"/>
      <c r="F206" s="10"/>
      <c r="G206" s="10"/>
      <c r="H206" s="10"/>
      <c r="I206" s="10"/>
      <c r="J206" s="10"/>
      <c r="K206" s="10"/>
      <c r="L206" s="10"/>
      <c r="M206" s="8" t="s">
        <v>224</v>
      </c>
      <c r="O206" t="str">
        <f>""</f>
        <v/>
      </c>
      <c r="P206" s="11" t="s">
        <v>17</v>
      </c>
      <c r="Q206">
        <v>1</v>
      </c>
      <c r="R206">
        <f>IF(P206="기계경비", J206, 0)</f>
        <v>0</v>
      </c>
      <c r="S206">
        <f>IF(P206="운반비", J206, 0)</f>
        <v>0</v>
      </c>
      <c r="T206">
        <f>IF(P206="작업부산물", F206, 0)</f>
        <v>0</v>
      </c>
      <c r="U206">
        <f>IF(P206="관급", F206, 0)</f>
        <v>0</v>
      </c>
      <c r="V206">
        <f>IF(P206="외주비", J206, 0)</f>
        <v>0</v>
      </c>
      <c r="W206">
        <f>IF(P206="장비비", J206, 0)</f>
        <v>0</v>
      </c>
      <c r="X206">
        <f>IF(P206="폐기물처리비", J206, 0)</f>
        <v>0</v>
      </c>
      <c r="Y206">
        <f>IF(P206="가설비", J206, 0)</f>
        <v>0</v>
      </c>
      <c r="Z206">
        <f>IF(P206="잡비제외분", F206, 0)</f>
        <v>0</v>
      </c>
      <c r="AA206">
        <f>IF(P206="사급자재대", L206, 0)</f>
        <v>0</v>
      </c>
      <c r="AB206">
        <f>IF(P206="관급자재대", L206, 0)</f>
        <v>0</v>
      </c>
      <c r="AC206">
        <f>IF(P206="관급자 관급 자재대", L206, 0)</f>
        <v>0</v>
      </c>
      <c r="AD206">
        <f>IF(P206="사용자항목2", L206, 0)</f>
        <v>0</v>
      </c>
      <c r="AE206">
        <f>IF(P206="사용자항목3", L206, 0)</f>
        <v>0</v>
      </c>
      <c r="AF206">
        <f>IF(P206="사용자항목4", L206, 0)</f>
        <v>0</v>
      </c>
      <c r="AG206">
        <f>IF(P206="사용자항목5", L206, 0)</f>
        <v>0</v>
      </c>
      <c r="AH206">
        <f>IF(P206="사용자항목6", L206, 0)</f>
        <v>0</v>
      </c>
      <c r="AI206">
        <f>IF(P206="사용자항목7", L206, 0)</f>
        <v>0</v>
      </c>
      <c r="AJ206">
        <f>IF(P206="사용자항목8", L206, 0)</f>
        <v>0</v>
      </c>
      <c r="AK206">
        <f>IF(P206="사용자항목9", L206, 0)</f>
        <v>0</v>
      </c>
      <c r="AL206">
        <f>IF(P206="사용자항목10", L206, 0)</f>
        <v>0</v>
      </c>
      <c r="AM206">
        <f>IF(P206="사용자항목11", L206, 0)</f>
        <v>0</v>
      </c>
      <c r="AN206">
        <f>IF(P206="사용자항목12", L206, 0)</f>
        <v>0</v>
      </c>
      <c r="AO206">
        <f>IF(P206="사용자항목13", L206, 0)</f>
        <v>0</v>
      </c>
      <c r="AP206">
        <f>IF(P206="사용자항목14", L206, 0)</f>
        <v>0</v>
      </c>
    </row>
    <row r="207" spans="1:45" ht="15.95" customHeight="1" x14ac:dyDescent="0.25">
      <c r="A207" s="8" t="s">
        <v>222</v>
      </c>
      <c r="B207" s="8" t="s">
        <v>225</v>
      </c>
      <c r="C207" s="9" t="s">
        <v>137</v>
      </c>
      <c r="D207" s="10">
        <v>1</v>
      </c>
      <c r="E207" s="10"/>
      <c r="F207" s="10"/>
      <c r="G207" s="10"/>
      <c r="H207" s="10"/>
      <c r="I207" s="10"/>
      <c r="J207" s="10"/>
      <c r="K207" s="10"/>
      <c r="L207" s="10"/>
      <c r="M207" s="8" t="s">
        <v>226</v>
      </c>
      <c r="O207" t="str">
        <f>""</f>
        <v/>
      </c>
      <c r="P207" s="11" t="s">
        <v>17</v>
      </c>
      <c r="Q207">
        <v>1</v>
      </c>
      <c r="R207">
        <f>IF(P207="기계경비", J207, 0)</f>
        <v>0</v>
      </c>
      <c r="S207">
        <f>IF(P207="운반비", J207, 0)</f>
        <v>0</v>
      </c>
      <c r="T207">
        <f>IF(P207="작업부산물", F207, 0)</f>
        <v>0</v>
      </c>
      <c r="U207">
        <f>IF(P207="관급", F207, 0)</f>
        <v>0</v>
      </c>
      <c r="V207">
        <f>IF(P207="외주비", J207, 0)</f>
        <v>0</v>
      </c>
      <c r="W207">
        <f>IF(P207="장비비", J207, 0)</f>
        <v>0</v>
      </c>
      <c r="X207">
        <f>IF(P207="폐기물처리비", J207, 0)</f>
        <v>0</v>
      </c>
      <c r="Y207">
        <f>IF(P207="가설비", J207, 0)</f>
        <v>0</v>
      </c>
      <c r="Z207">
        <f>IF(P207="잡비제외분", F207, 0)</f>
        <v>0</v>
      </c>
      <c r="AA207">
        <f>IF(P207="사급자재대", L207, 0)</f>
        <v>0</v>
      </c>
      <c r="AB207">
        <f>IF(P207="관급자재대", L207, 0)</f>
        <v>0</v>
      </c>
      <c r="AC207">
        <f>IF(P207="관급자 관급 자재대", L207, 0)</f>
        <v>0</v>
      </c>
      <c r="AD207">
        <f>IF(P207="사용자항목2", L207, 0)</f>
        <v>0</v>
      </c>
      <c r="AE207">
        <f>IF(P207="사용자항목3", L207, 0)</f>
        <v>0</v>
      </c>
      <c r="AF207">
        <f>IF(P207="사용자항목4", L207, 0)</f>
        <v>0</v>
      </c>
      <c r="AG207">
        <f>IF(P207="사용자항목5", L207, 0)</f>
        <v>0</v>
      </c>
      <c r="AH207">
        <f>IF(P207="사용자항목6", L207, 0)</f>
        <v>0</v>
      </c>
      <c r="AI207">
        <f>IF(P207="사용자항목7", L207, 0)</f>
        <v>0</v>
      </c>
      <c r="AJ207">
        <f>IF(P207="사용자항목8", L207, 0)</f>
        <v>0</v>
      </c>
      <c r="AK207">
        <f>IF(P207="사용자항목9", L207, 0)</f>
        <v>0</v>
      </c>
      <c r="AL207">
        <f>IF(P207="사용자항목10", L207, 0)</f>
        <v>0</v>
      </c>
      <c r="AM207">
        <f>IF(P207="사용자항목11", L207, 0)</f>
        <v>0</v>
      </c>
      <c r="AN207">
        <f>IF(P207="사용자항목12", L207, 0)</f>
        <v>0</v>
      </c>
      <c r="AO207">
        <f>IF(P207="사용자항목13", L207, 0)</f>
        <v>0</v>
      </c>
      <c r="AP207">
        <f>IF(P207="사용자항목14", L207, 0)</f>
        <v>0</v>
      </c>
    </row>
    <row r="208" spans="1:45" ht="15.95" customHeight="1" x14ac:dyDescent="0.25">
      <c r="A208" s="8" t="s">
        <v>227</v>
      </c>
      <c r="B208" s="8" t="s">
        <v>228</v>
      </c>
      <c r="C208" s="9" t="s">
        <v>52</v>
      </c>
      <c r="D208" s="10">
        <v>8</v>
      </c>
      <c r="E208" s="10"/>
      <c r="F208" s="10"/>
      <c r="G208" s="10"/>
      <c r="H208" s="10"/>
      <c r="I208" s="10"/>
      <c r="J208" s="10"/>
      <c r="K208" s="10"/>
      <c r="L208" s="10"/>
      <c r="M208" s="8" t="s">
        <v>229</v>
      </c>
      <c r="O208" t="str">
        <f>""</f>
        <v/>
      </c>
      <c r="P208" s="11" t="s">
        <v>17</v>
      </c>
      <c r="Q208">
        <v>1</v>
      </c>
      <c r="R208">
        <f>IF(P208="기계경비", J208, 0)</f>
        <v>0</v>
      </c>
      <c r="S208">
        <f>IF(P208="운반비", J208, 0)</f>
        <v>0</v>
      </c>
      <c r="T208">
        <f>IF(P208="작업부산물", F208, 0)</f>
        <v>0</v>
      </c>
      <c r="U208">
        <f>IF(P208="관급", F208, 0)</f>
        <v>0</v>
      </c>
      <c r="V208">
        <f>IF(P208="외주비", J208, 0)</f>
        <v>0</v>
      </c>
      <c r="W208">
        <f>IF(P208="장비비", J208, 0)</f>
        <v>0</v>
      </c>
      <c r="X208">
        <f>IF(P208="폐기물처리비", J208, 0)</f>
        <v>0</v>
      </c>
      <c r="Y208">
        <f>IF(P208="가설비", J208, 0)</f>
        <v>0</v>
      </c>
      <c r="Z208">
        <f>IF(P208="잡비제외분", F208, 0)</f>
        <v>0</v>
      </c>
      <c r="AA208">
        <f>IF(P208="사급자재대", L208, 0)</f>
        <v>0</v>
      </c>
      <c r="AB208">
        <f>IF(P208="관급자재대", L208, 0)</f>
        <v>0</v>
      </c>
      <c r="AC208">
        <f>IF(P208="관급자 관급 자재대", L208, 0)</f>
        <v>0</v>
      </c>
      <c r="AD208">
        <f>IF(P208="사용자항목2", L208, 0)</f>
        <v>0</v>
      </c>
      <c r="AE208">
        <f>IF(P208="사용자항목3", L208, 0)</f>
        <v>0</v>
      </c>
      <c r="AF208">
        <f>IF(P208="사용자항목4", L208, 0)</f>
        <v>0</v>
      </c>
      <c r="AG208">
        <f>IF(P208="사용자항목5", L208, 0)</f>
        <v>0</v>
      </c>
      <c r="AH208">
        <f>IF(P208="사용자항목6", L208, 0)</f>
        <v>0</v>
      </c>
      <c r="AI208">
        <f>IF(P208="사용자항목7", L208, 0)</f>
        <v>0</v>
      </c>
      <c r="AJ208">
        <f>IF(P208="사용자항목8", L208, 0)</f>
        <v>0</v>
      </c>
      <c r="AK208">
        <f>IF(P208="사용자항목9", L208, 0)</f>
        <v>0</v>
      </c>
      <c r="AL208">
        <f>IF(P208="사용자항목10", L208, 0)</f>
        <v>0</v>
      </c>
      <c r="AM208">
        <f>IF(P208="사용자항목11", L208, 0)</f>
        <v>0</v>
      </c>
      <c r="AN208">
        <f>IF(P208="사용자항목12", L208, 0)</f>
        <v>0</v>
      </c>
      <c r="AO208">
        <f>IF(P208="사용자항목13", L208, 0)</f>
        <v>0</v>
      </c>
      <c r="AP208">
        <f>IF(P208="사용자항목14", L208, 0)</f>
        <v>0</v>
      </c>
    </row>
    <row r="209" spans="1:42" ht="15.95" customHeight="1" x14ac:dyDescent="0.25">
      <c r="A209" s="8" t="s">
        <v>227</v>
      </c>
      <c r="B209" s="8" t="s">
        <v>230</v>
      </c>
      <c r="C209" s="9" t="s">
        <v>52</v>
      </c>
      <c r="D209" s="10">
        <v>120</v>
      </c>
      <c r="E209" s="10"/>
      <c r="F209" s="10"/>
      <c r="G209" s="10"/>
      <c r="H209" s="10"/>
      <c r="I209" s="10"/>
      <c r="J209" s="10"/>
      <c r="K209" s="10"/>
      <c r="L209" s="10"/>
      <c r="M209" s="8" t="s">
        <v>231</v>
      </c>
      <c r="O209" t="str">
        <f>""</f>
        <v/>
      </c>
      <c r="P209" s="11" t="s">
        <v>17</v>
      </c>
      <c r="Q209">
        <v>1</v>
      </c>
      <c r="R209">
        <f>IF(P209="기계경비", J209, 0)</f>
        <v>0</v>
      </c>
      <c r="S209">
        <f>IF(P209="운반비", J209, 0)</f>
        <v>0</v>
      </c>
      <c r="T209">
        <f>IF(P209="작업부산물", F209, 0)</f>
        <v>0</v>
      </c>
      <c r="U209">
        <f>IF(P209="관급", F209, 0)</f>
        <v>0</v>
      </c>
      <c r="V209">
        <f>IF(P209="외주비", J209, 0)</f>
        <v>0</v>
      </c>
      <c r="W209">
        <f>IF(P209="장비비", J209, 0)</f>
        <v>0</v>
      </c>
      <c r="X209">
        <f>IF(P209="폐기물처리비", J209, 0)</f>
        <v>0</v>
      </c>
      <c r="Y209">
        <f>IF(P209="가설비", J209, 0)</f>
        <v>0</v>
      </c>
      <c r="Z209">
        <f>IF(P209="잡비제외분", F209, 0)</f>
        <v>0</v>
      </c>
      <c r="AA209">
        <f>IF(P209="사급자재대", L209, 0)</f>
        <v>0</v>
      </c>
      <c r="AB209">
        <f>IF(P209="관급자재대", L209, 0)</f>
        <v>0</v>
      </c>
      <c r="AC209">
        <f>IF(P209="관급자 관급 자재대", L209, 0)</f>
        <v>0</v>
      </c>
      <c r="AD209">
        <f>IF(P209="사용자항목2", L209, 0)</f>
        <v>0</v>
      </c>
      <c r="AE209">
        <f>IF(P209="사용자항목3", L209, 0)</f>
        <v>0</v>
      </c>
      <c r="AF209">
        <f>IF(P209="사용자항목4", L209, 0)</f>
        <v>0</v>
      </c>
      <c r="AG209">
        <f>IF(P209="사용자항목5", L209, 0)</f>
        <v>0</v>
      </c>
      <c r="AH209">
        <f>IF(P209="사용자항목6", L209, 0)</f>
        <v>0</v>
      </c>
      <c r="AI209">
        <f>IF(P209="사용자항목7", L209, 0)</f>
        <v>0</v>
      </c>
      <c r="AJ209">
        <f>IF(P209="사용자항목8", L209, 0)</f>
        <v>0</v>
      </c>
      <c r="AK209">
        <f>IF(P209="사용자항목9", L209, 0)</f>
        <v>0</v>
      </c>
      <c r="AL209">
        <f>IF(P209="사용자항목10", L209, 0)</f>
        <v>0</v>
      </c>
      <c r="AM209">
        <f>IF(P209="사용자항목11", L209, 0)</f>
        <v>0</v>
      </c>
      <c r="AN209">
        <f>IF(P209="사용자항목12", L209, 0)</f>
        <v>0</v>
      </c>
      <c r="AO209">
        <f>IF(P209="사용자항목13", L209, 0)</f>
        <v>0</v>
      </c>
      <c r="AP209">
        <f>IF(P209="사용자항목14", L209, 0)</f>
        <v>0</v>
      </c>
    </row>
    <row r="210" spans="1:42" ht="15.95" customHeight="1" x14ac:dyDescent="0.25">
      <c r="A210" s="8" t="s">
        <v>232</v>
      </c>
      <c r="B210" s="8" t="s">
        <v>233</v>
      </c>
      <c r="C210" s="9" t="s">
        <v>137</v>
      </c>
      <c r="D210" s="10">
        <v>12</v>
      </c>
      <c r="E210" s="10"/>
      <c r="F210" s="10"/>
      <c r="G210" s="10"/>
      <c r="H210" s="10"/>
      <c r="I210" s="10"/>
      <c r="J210" s="10"/>
      <c r="K210" s="10"/>
      <c r="L210" s="10"/>
      <c r="M210" s="8" t="s">
        <v>234</v>
      </c>
      <c r="O210" t="str">
        <f>""</f>
        <v/>
      </c>
      <c r="P210" s="11" t="s">
        <v>17</v>
      </c>
      <c r="Q210">
        <v>1</v>
      </c>
      <c r="R210">
        <f>IF(P210="기계경비", J210, 0)</f>
        <v>0</v>
      </c>
      <c r="S210">
        <f>IF(P210="운반비", J210, 0)</f>
        <v>0</v>
      </c>
      <c r="T210">
        <f>IF(P210="작업부산물", F210, 0)</f>
        <v>0</v>
      </c>
      <c r="U210">
        <f>IF(P210="관급", F210, 0)</f>
        <v>0</v>
      </c>
      <c r="V210">
        <f>IF(P210="외주비", J210, 0)</f>
        <v>0</v>
      </c>
      <c r="W210">
        <f>IF(P210="장비비", J210, 0)</f>
        <v>0</v>
      </c>
      <c r="X210">
        <f>IF(P210="폐기물처리비", J210, 0)</f>
        <v>0</v>
      </c>
      <c r="Y210">
        <f>IF(P210="가설비", J210, 0)</f>
        <v>0</v>
      </c>
      <c r="Z210">
        <f>IF(P210="잡비제외분", F210, 0)</f>
        <v>0</v>
      </c>
      <c r="AA210">
        <f>IF(P210="사급자재대", L210, 0)</f>
        <v>0</v>
      </c>
      <c r="AB210">
        <f>IF(P210="관급자재대", L210, 0)</f>
        <v>0</v>
      </c>
      <c r="AC210">
        <f>IF(P210="관급자 관급 자재대", L210, 0)</f>
        <v>0</v>
      </c>
      <c r="AD210">
        <f>IF(P210="사용자항목2", L210, 0)</f>
        <v>0</v>
      </c>
      <c r="AE210">
        <f>IF(P210="사용자항목3", L210, 0)</f>
        <v>0</v>
      </c>
      <c r="AF210">
        <f>IF(P210="사용자항목4", L210, 0)</f>
        <v>0</v>
      </c>
      <c r="AG210">
        <f>IF(P210="사용자항목5", L210, 0)</f>
        <v>0</v>
      </c>
      <c r="AH210">
        <f>IF(P210="사용자항목6", L210, 0)</f>
        <v>0</v>
      </c>
      <c r="AI210">
        <f>IF(P210="사용자항목7", L210, 0)</f>
        <v>0</v>
      </c>
      <c r="AJ210">
        <f>IF(P210="사용자항목8", L210, 0)</f>
        <v>0</v>
      </c>
      <c r="AK210">
        <f>IF(P210="사용자항목9", L210, 0)</f>
        <v>0</v>
      </c>
      <c r="AL210">
        <f>IF(P210="사용자항목10", L210, 0)</f>
        <v>0</v>
      </c>
      <c r="AM210">
        <f>IF(P210="사용자항목11", L210, 0)</f>
        <v>0</v>
      </c>
      <c r="AN210">
        <f>IF(P210="사용자항목12", L210, 0)</f>
        <v>0</v>
      </c>
      <c r="AO210">
        <f>IF(P210="사용자항목13", L210, 0)</f>
        <v>0</v>
      </c>
      <c r="AP210">
        <f>IF(P210="사용자항목14", L210, 0)</f>
        <v>0</v>
      </c>
    </row>
    <row r="211" spans="1:42" ht="15.95" customHeight="1" x14ac:dyDescent="0.25">
      <c r="A211" s="12"/>
      <c r="B211" s="12"/>
      <c r="C211" s="13"/>
      <c r="D211" s="10"/>
      <c r="E211" s="10"/>
      <c r="F211" s="10"/>
      <c r="G211" s="10"/>
      <c r="H211" s="10"/>
      <c r="I211" s="10"/>
      <c r="J211" s="10"/>
      <c r="K211" s="10"/>
      <c r="L211" s="10"/>
      <c r="M211" s="12"/>
    </row>
    <row r="212" spans="1:42" ht="15.95" customHeight="1" x14ac:dyDescent="0.25">
      <c r="A212" s="12"/>
      <c r="B212" s="12"/>
      <c r="C212" s="13"/>
      <c r="D212" s="10"/>
      <c r="E212" s="10"/>
      <c r="F212" s="10"/>
      <c r="G212" s="10"/>
      <c r="H212" s="10"/>
      <c r="I212" s="10"/>
      <c r="J212" s="10"/>
      <c r="K212" s="10"/>
      <c r="L212" s="10"/>
      <c r="M212" s="12"/>
    </row>
    <row r="213" spans="1:42" ht="15.95" customHeight="1" x14ac:dyDescent="0.25">
      <c r="A213" s="12"/>
      <c r="B213" s="12"/>
      <c r="C213" s="13"/>
      <c r="D213" s="10"/>
      <c r="E213" s="10"/>
      <c r="F213" s="10"/>
      <c r="G213" s="10"/>
      <c r="H213" s="10"/>
      <c r="I213" s="10"/>
      <c r="J213" s="10"/>
      <c r="K213" s="10"/>
      <c r="L213" s="10"/>
      <c r="M213" s="12"/>
    </row>
    <row r="214" spans="1:42" ht="15.95" customHeight="1" x14ac:dyDescent="0.25">
      <c r="A214" s="12"/>
      <c r="B214" s="12"/>
      <c r="C214" s="13"/>
      <c r="D214" s="10"/>
      <c r="E214" s="10"/>
      <c r="F214" s="10"/>
      <c r="G214" s="10"/>
      <c r="H214" s="10"/>
      <c r="I214" s="10"/>
      <c r="J214" s="10"/>
      <c r="K214" s="10"/>
      <c r="L214" s="10"/>
      <c r="M214" s="12"/>
    </row>
    <row r="215" spans="1:42" ht="15.95" customHeight="1" x14ac:dyDescent="0.25">
      <c r="A215" s="12"/>
      <c r="B215" s="12"/>
      <c r="C215" s="13"/>
      <c r="D215" s="10"/>
      <c r="E215" s="10"/>
      <c r="F215" s="10"/>
      <c r="G215" s="10"/>
      <c r="H215" s="10"/>
      <c r="I215" s="10"/>
      <c r="J215" s="10"/>
      <c r="K215" s="10"/>
      <c r="L215" s="10"/>
      <c r="M215" s="12"/>
    </row>
    <row r="216" spans="1:42" ht="15.95" customHeight="1" x14ac:dyDescent="0.25">
      <c r="A216" s="12"/>
      <c r="B216" s="12"/>
      <c r="C216" s="13"/>
      <c r="D216" s="10"/>
      <c r="E216" s="10"/>
      <c r="F216" s="10"/>
      <c r="G216" s="10"/>
      <c r="H216" s="10"/>
      <c r="I216" s="10"/>
      <c r="J216" s="10"/>
      <c r="K216" s="10"/>
      <c r="L216" s="10"/>
      <c r="M216" s="12"/>
    </row>
    <row r="217" spans="1:42" ht="15.95" customHeight="1" x14ac:dyDescent="0.25">
      <c r="A217" s="12"/>
      <c r="B217" s="12"/>
      <c r="C217" s="13"/>
      <c r="D217" s="10"/>
      <c r="E217" s="10"/>
      <c r="F217" s="10"/>
      <c r="G217" s="10"/>
      <c r="H217" s="10"/>
      <c r="I217" s="10"/>
      <c r="J217" s="10"/>
      <c r="K217" s="10"/>
      <c r="L217" s="10"/>
      <c r="M217" s="12"/>
    </row>
    <row r="218" spans="1:42" ht="15.95" customHeight="1" x14ac:dyDescent="0.25">
      <c r="A218" s="12"/>
      <c r="B218" s="12"/>
      <c r="C218" s="13"/>
      <c r="D218" s="10"/>
      <c r="E218" s="10"/>
      <c r="F218" s="10"/>
      <c r="G218" s="10"/>
      <c r="H218" s="10"/>
      <c r="I218" s="10"/>
      <c r="J218" s="10"/>
      <c r="K218" s="10"/>
      <c r="L218" s="10"/>
      <c r="M218" s="12"/>
    </row>
    <row r="219" spans="1:42" ht="15.95" customHeight="1" x14ac:dyDescent="0.25">
      <c r="A219" s="12"/>
      <c r="B219" s="12"/>
      <c r="C219" s="13"/>
      <c r="D219" s="10"/>
      <c r="E219" s="10"/>
      <c r="F219" s="10"/>
      <c r="G219" s="10"/>
      <c r="H219" s="10"/>
      <c r="I219" s="10"/>
      <c r="J219" s="10"/>
      <c r="K219" s="10"/>
      <c r="L219" s="10"/>
      <c r="M219" s="12"/>
    </row>
    <row r="220" spans="1:42" ht="15.95" customHeight="1" x14ac:dyDescent="0.25">
      <c r="A220" s="12"/>
      <c r="B220" s="12"/>
      <c r="C220" s="13"/>
      <c r="D220" s="10"/>
      <c r="E220" s="10"/>
      <c r="F220" s="10"/>
      <c r="G220" s="10"/>
      <c r="H220" s="10"/>
      <c r="I220" s="10"/>
      <c r="J220" s="10"/>
      <c r="K220" s="10"/>
      <c r="L220" s="10"/>
      <c r="M220" s="12"/>
    </row>
    <row r="221" spans="1:42" ht="15.95" customHeight="1" x14ac:dyDescent="0.25">
      <c r="A221" s="12"/>
      <c r="B221" s="12"/>
      <c r="C221" s="13"/>
      <c r="D221" s="10"/>
      <c r="E221" s="10"/>
      <c r="F221" s="10"/>
      <c r="G221" s="10"/>
      <c r="H221" s="10"/>
      <c r="I221" s="10"/>
      <c r="J221" s="10"/>
      <c r="K221" s="10"/>
      <c r="L221" s="10"/>
      <c r="M221" s="12"/>
    </row>
    <row r="222" spans="1:42" ht="15.95" customHeight="1" x14ac:dyDescent="0.25">
      <c r="A222" s="12"/>
      <c r="B222" s="12"/>
      <c r="C222" s="13"/>
      <c r="D222" s="10"/>
      <c r="E222" s="10"/>
      <c r="F222" s="10"/>
      <c r="G222" s="10"/>
      <c r="H222" s="10"/>
      <c r="I222" s="10"/>
      <c r="J222" s="10"/>
      <c r="K222" s="10"/>
      <c r="L222" s="10"/>
      <c r="M222" s="12"/>
    </row>
    <row r="223" spans="1:42" ht="15.95" customHeight="1" x14ac:dyDescent="0.25">
      <c r="A223" s="12"/>
      <c r="B223" s="12"/>
      <c r="C223" s="13"/>
      <c r="D223" s="10"/>
      <c r="E223" s="10"/>
      <c r="F223" s="10"/>
      <c r="G223" s="10"/>
      <c r="H223" s="10"/>
      <c r="I223" s="10"/>
      <c r="J223" s="10"/>
      <c r="K223" s="10"/>
      <c r="L223" s="10"/>
      <c r="M223" s="12"/>
    </row>
    <row r="224" spans="1:42" ht="15.95" customHeight="1" x14ac:dyDescent="0.25">
      <c r="A224" s="12"/>
      <c r="B224" s="12"/>
      <c r="C224" s="13"/>
      <c r="D224" s="10"/>
      <c r="E224" s="10"/>
      <c r="F224" s="10"/>
      <c r="G224" s="10"/>
      <c r="H224" s="10"/>
      <c r="I224" s="10"/>
      <c r="J224" s="10"/>
      <c r="K224" s="10"/>
      <c r="L224" s="10"/>
      <c r="M224" s="12"/>
    </row>
    <row r="225" spans="1:45" ht="15.95" customHeight="1" x14ac:dyDescent="0.25">
      <c r="A225" s="12"/>
      <c r="B225" s="12"/>
      <c r="C225" s="13"/>
      <c r="D225" s="10"/>
      <c r="E225" s="10"/>
      <c r="F225" s="10"/>
      <c r="G225" s="10"/>
      <c r="H225" s="10"/>
      <c r="I225" s="10"/>
      <c r="J225" s="10"/>
      <c r="K225" s="10"/>
      <c r="L225" s="10"/>
      <c r="M225" s="12"/>
    </row>
    <row r="226" spans="1:45" ht="15.95" customHeight="1" x14ac:dyDescent="0.25">
      <c r="A226" s="12"/>
      <c r="B226" s="12"/>
      <c r="C226" s="13"/>
      <c r="D226" s="10"/>
      <c r="E226" s="10"/>
      <c r="F226" s="10"/>
      <c r="G226" s="10"/>
      <c r="H226" s="10"/>
      <c r="I226" s="10"/>
      <c r="J226" s="10"/>
      <c r="K226" s="10"/>
      <c r="L226" s="10"/>
      <c r="M226" s="12"/>
    </row>
    <row r="227" spans="1:45" ht="15.95" customHeight="1" x14ac:dyDescent="0.25">
      <c r="A227" s="12"/>
      <c r="B227" s="12"/>
      <c r="C227" s="13"/>
      <c r="D227" s="10"/>
      <c r="E227" s="10"/>
      <c r="F227" s="10"/>
      <c r="G227" s="10"/>
      <c r="H227" s="10"/>
      <c r="I227" s="10"/>
      <c r="J227" s="10"/>
      <c r="K227" s="10"/>
      <c r="L227" s="10"/>
      <c r="M227" s="12"/>
    </row>
    <row r="228" spans="1:45" ht="15.95" customHeight="1" x14ac:dyDescent="0.25">
      <c r="A228" s="12"/>
      <c r="B228" s="12"/>
      <c r="C228" s="13"/>
      <c r="D228" s="10"/>
      <c r="E228" s="10"/>
      <c r="F228" s="10"/>
      <c r="G228" s="10"/>
      <c r="H228" s="10"/>
      <c r="I228" s="10"/>
      <c r="J228" s="10"/>
      <c r="K228" s="10"/>
      <c r="L228" s="10"/>
      <c r="M228" s="12"/>
    </row>
    <row r="229" spans="1:45" ht="15.95" customHeight="1" x14ac:dyDescent="0.25">
      <c r="A229" s="14" t="s">
        <v>57</v>
      </c>
      <c r="B229" s="15"/>
      <c r="C229" s="16"/>
      <c r="D229" s="17"/>
      <c r="E229" s="10"/>
      <c r="F229" s="17">
        <f>ROUNDDOWN(SUMIF(Q206:Q228, "1", F206:F228), 0)</f>
        <v>0</v>
      </c>
      <c r="G229" s="10"/>
      <c r="H229" s="17">
        <f>ROUNDDOWN(SUMIF(Q206:Q228, "1", H206:H228), 0)</f>
        <v>0</v>
      </c>
      <c r="I229" s="10"/>
      <c r="J229" s="17">
        <f>ROUNDDOWN(SUMIF(Q206:Q228, "1", J206:J228), 0)</f>
        <v>0</v>
      </c>
      <c r="K229" s="10"/>
      <c r="L229" s="17">
        <f>F229+H229+J229</f>
        <v>0</v>
      </c>
      <c r="M229" s="15"/>
      <c r="R229">
        <f t="shared" ref="R229:AS229" si="83">ROUNDDOWN(SUM(R206:R210), 0)</f>
        <v>0</v>
      </c>
      <c r="S229">
        <f t="shared" si="83"/>
        <v>0</v>
      </c>
      <c r="T229">
        <f t="shared" si="83"/>
        <v>0</v>
      </c>
      <c r="U229">
        <f t="shared" si="83"/>
        <v>0</v>
      </c>
      <c r="V229">
        <f t="shared" si="83"/>
        <v>0</v>
      </c>
      <c r="W229">
        <f t="shared" si="83"/>
        <v>0</v>
      </c>
      <c r="X229">
        <f t="shared" si="83"/>
        <v>0</v>
      </c>
      <c r="Y229">
        <f t="shared" si="83"/>
        <v>0</v>
      </c>
      <c r="Z229">
        <f t="shared" si="83"/>
        <v>0</v>
      </c>
      <c r="AA229">
        <f t="shared" si="83"/>
        <v>0</v>
      </c>
      <c r="AB229">
        <f t="shared" si="83"/>
        <v>0</v>
      </c>
      <c r="AC229">
        <f t="shared" si="83"/>
        <v>0</v>
      </c>
      <c r="AD229">
        <f t="shared" si="83"/>
        <v>0</v>
      </c>
      <c r="AE229">
        <f t="shared" si="83"/>
        <v>0</v>
      </c>
      <c r="AF229">
        <f t="shared" si="83"/>
        <v>0</v>
      </c>
      <c r="AG229">
        <f t="shared" si="83"/>
        <v>0</v>
      </c>
      <c r="AH229">
        <f t="shared" si="83"/>
        <v>0</v>
      </c>
      <c r="AI229">
        <f t="shared" si="83"/>
        <v>0</v>
      </c>
      <c r="AJ229">
        <f t="shared" si="83"/>
        <v>0</v>
      </c>
      <c r="AK229">
        <f t="shared" si="83"/>
        <v>0</v>
      </c>
      <c r="AL229">
        <f t="shared" si="83"/>
        <v>0</v>
      </c>
      <c r="AM229">
        <f t="shared" si="83"/>
        <v>0</v>
      </c>
      <c r="AN229">
        <f t="shared" si="83"/>
        <v>0</v>
      </c>
      <c r="AO229">
        <f t="shared" si="83"/>
        <v>0</v>
      </c>
      <c r="AP229">
        <f t="shared" si="83"/>
        <v>0</v>
      </c>
      <c r="AQ229">
        <f t="shared" si="83"/>
        <v>0</v>
      </c>
      <c r="AR229">
        <f t="shared" si="83"/>
        <v>0</v>
      </c>
      <c r="AS229">
        <f t="shared" si="83"/>
        <v>0</v>
      </c>
    </row>
    <row r="230" spans="1:45" ht="15.95" customHeight="1" x14ac:dyDescent="0.25">
      <c r="A230" s="6" t="s">
        <v>235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45" ht="15.95" customHeight="1" x14ac:dyDescent="0.25">
      <c r="A231" s="8" t="s">
        <v>236</v>
      </c>
      <c r="B231" s="8" t="s">
        <v>237</v>
      </c>
      <c r="C231" s="9" t="s">
        <v>131</v>
      </c>
      <c r="D231" s="10">
        <v>2</v>
      </c>
      <c r="E231" s="10"/>
      <c r="F231" s="10"/>
      <c r="G231" s="10"/>
      <c r="H231" s="10"/>
      <c r="I231" s="10"/>
      <c r="J231" s="10"/>
      <c r="K231" s="10"/>
      <c r="L231" s="10"/>
      <c r="M231" s="8" t="s">
        <v>238</v>
      </c>
      <c r="O231" t="str">
        <f>""</f>
        <v/>
      </c>
      <c r="P231" s="11" t="s">
        <v>17</v>
      </c>
      <c r="Q231">
        <v>1</v>
      </c>
      <c r="R231">
        <f t="shared" ref="R231:R239" si="84">IF(P231="기계경비", J231, 0)</f>
        <v>0</v>
      </c>
      <c r="S231">
        <f t="shared" ref="S231:S239" si="85">IF(P231="운반비", J231, 0)</f>
        <v>0</v>
      </c>
      <c r="T231">
        <f t="shared" ref="T231:T239" si="86">IF(P231="작업부산물", F231, 0)</f>
        <v>0</v>
      </c>
      <c r="U231">
        <f t="shared" ref="U231:U239" si="87">IF(P231="관급", F231, 0)</f>
        <v>0</v>
      </c>
      <c r="V231">
        <f t="shared" ref="V231:V239" si="88">IF(P231="외주비", J231, 0)</f>
        <v>0</v>
      </c>
      <c r="W231">
        <f t="shared" ref="W231:W239" si="89">IF(P231="장비비", J231, 0)</f>
        <v>0</v>
      </c>
      <c r="X231">
        <f t="shared" ref="X231:X239" si="90">IF(P231="폐기물처리비", J231, 0)</f>
        <v>0</v>
      </c>
      <c r="Y231">
        <f t="shared" ref="Y231:Y239" si="91">IF(P231="가설비", J231, 0)</f>
        <v>0</v>
      </c>
      <c r="Z231">
        <f t="shared" ref="Z231:Z239" si="92">IF(P231="잡비제외분", F231, 0)</f>
        <v>0</v>
      </c>
      <c r="AA231">
        <f t="shared" ref="AA231:AA239" si="93">IF(P231="사급자재대", L231, 0)</f>
        <v>0</v>
      </c>
      <c r="AB231">
        <f t="shared" ref="AB231:AB239" si="94">IF(P231="관급자재대", L231, 0)</f>
        <v>0</v>
      </c>
      <c r="AC231">
        <f t="shared" ref="AC231:AC239" si="95">IF(P231="관급자 관급 자재대", L231, 0)</f>
        <v>0</v>
      </c>
      <c r="AD231">
        <f t="shared" ref="AD231:AD239" si="96">IF(P231="사용자항목2", L231, 0)</f>
        <v>0</v>
      </c>
      <c r="AE231">
        <f t="shared" ref="AE231:AE239" si="97">IF(P231="사용자항목3", L231, 0)</f>
        <v>0</v>
      </c>
      <c r="AF231">
        <f t="shared" ref="AF231:AF239" si="98">IF(P231="사용자항목4", L231, 0)</f>
        <v>0</v>
      </c>
      <c r="AG231">
        <f t="shared" ref="AG231:AG239" si="99">IF(P231="사용자항목5", L231, 0)</f>
        <v>0</v>
      </c>
      <c r="AH231">
        <f t="shared" ref="AH231:AH239" si="100">IF(P231="사용자항목6", L231, 0)</f>
        <v>0</v>
      </c>
      <c r="AI231">
        <f t="shared" ref="AI231:AI239" si="101">IF(P231="사용자항목7", L231, 0)</f>
        <v>0</v>
      </c>
      <c r="AJ231">
        <f t="shared" ref="AJ231:AJ239" si="102">IF(P231="사용자항목8", L231, 0)</f>
        <v>0</v>
      </c>
      <c r="AK231">
        <f t="shared" ref="AK231:AK239" si="103">IF(P231="사용자항목9", L231, 0)</f>
        <v>0</v>
      </c>
      <c r="AL231">
        <f t="shared" ref="AL231:AL239" si="104">IF(P231="사용자항목10", L231, 0)</f>
        <v>0</v>
      </c>
      <c r="AM231">
        <f t="shared" ref="AM231:AM239" si="105">IF(P231="사용자항목11", L231, 0)</f>
        <v>0</v>
      </c>
      <c r="AN231">
        <f t="shared" ref="AN231:AN239" si="106">IF(P231="사용자항목12", L231, 0)</f>
        <v>0</v>
      </c>
      <c r="AO231">
        <f t="shared" ref="AO231:AO239" si="107">IF(P231="사용자항목13", L231, 0)</f>
        <v>0</v>
      </c>
      <c r="AP231">
        <f t="shared" ref="AP231:AP239" si="108">IF(P231="사용자항목14", L231, 0)</f>
        <v>0</v>
      </c>
    </row>
    <row r="232" spans="1:45" ht="15.95" customHeight="1" x14ac:dyDescent="0.25">
      <c r="A232" s="8" t="s">
        <v>239</v>
      </c>
      <c r="B232" s="8" t="s">
        <v>240</v>
      </c>
      <c r="C232" s="9" t="s">
        <v>131</v>
      </c>
      <c r="D232" s="10">
        <v>1</v>
      </c>
      <c r="E232" s="10"/>
      <c r="F232" s="10"/>
      <c r="G232" s="10"/>
      <c r="H232" s="10"/>
      <c r="I232" s="10"/>
      <c r="J232" s="10"/>
      <c r="K232" s="10"/>
      <c r="L232" s="10"/>
      <c r="M232" s="8" t="s">
        <v>241</v>
      </c>
      <c r="O232" t="str">
        <f>""</f>
        <v/>
      </c>
      <c r="P232" s="11" t="s">
        <v>17</v>
      </c>
      <c r="Q232">
        <v>1</v>
      </c>
      <c r="R232">
        <f t="shared" si="84"/>
        <v>0</v>
      </c>
      <c r="S232">
        <f t="shared" si="85"/>
        <v>0</v>
      </c>
      <c r="T232">
        <f t="shared" si="86"/>
        <v>0</v>
      </c>
      <c r="U232">
        <f t="shared" si="87"/>
        <v>0</v>
      </c>
      <c r="V232">
        <f t="shared" si="88"/>
        <v>0</v>
      </c>
      <c r="W232">
        <f t="shared" si="89"/>
        <v>0</v>
      </c>
      <c r="X232">
        <f t="shared" si="90"/>
        <v>0</v>
      </c>
      <c r="Y232">
        <f t="shared" si="91"/>
        <v>0</v>
      </c>
      <c r="Z232">
        <f t="shared" si="92"/>
        <v>0</v>
      </c>
      <c r="AA232">
        <f t="shared" si="93"/>
        <v>0</v>
      </c>
      <c r="AB232">
        <f t="shared" si="94"/>
        <v>0</v>
      </c>
      <c r="AC232">
        <f t="shared" si="95"/>
        <v>0</v>
      </c>
      <c r="AD232">
        <f t="shared" si="96"/>
        <v>0</v>
      </c>
      <c r="AE232">
        <f t="shared" si="97"/>
        <v>0</v>
      </c>
      <c r="AF232">
        <f t="shared" si="98"/>
        <v>0</v>
      </c>
      <c r="AG232">
        <f t="shared" si="99"/>
        <v>0</v>
      </c>
      <c r="AH232">
        <f t="shared" si="100"/>
        <v>0</v>
      </c>
      <c r="AI232">
        <f t="shared" si="101"/>
        <v>0</v>
      </c>
      <c r="AJ232">
        <f t="shared" si="102"/>
        <v>0</v>
      </c>
      <c r="AK232">
        <f t="shared" si="103"/>
        <v>0</v>
      </c>
      <c r="AL232">
        <f t="shared" si="104"/>
        <v>0</v>
      </c>
      <c r="AM232">
        <f t="shared" si="105"/>
        <v>0</v>
      </c>
      <c r="AN232">
        <f t="shared" si="106"/>
        <v>0</v>
      </c>
      <c r="AO232">
        <f t="shared" si="107"/>
        <v>0</v>
      </c>
      <c r="AP232">
        <f t="shared" si="108"/>
        <v>0</v>
      </c>
    </row>
    <row r="233" spans="1:45" ht="15.95" customHeight="1" x14ac:dyDescent="0.25">
      <c r="A233" s="8" t="s">
        <v>242</v>
      </c>
      <c r="B233" s="8" t="s">
        <v>243</v>
      </c>
      <c r="C233" s="9" t="s">
        <v>141</v>
      </c>
      <c r="D233" s="10">
        <v>1</v>
      </c>
      <c r="E233" s="10"/>
      <c r="F233" s="10"/>
      <c r="G233" s="10"/>
      <c r="H233" s="10"/>
      <c r="I233" s="10"/>
      <c r="J233" s="10"/>
      <c r="K233" s="10"/>
      <c r="L233" s="10"/>
      <c r="M233" s="12"/>
      <c r="O233" t="str">
        <f>"01"</f>
        <v>01</v>
      </c>
      <c r="P233" s="11" t="s">
        <v>17</v>
      </c>
      <c r="Q233">
        <v>1</v>
      </c>
      <c r="R233">
        <f t="shared" si="84"/>
        <v>0</v>
      </c>
      <c r="S233">
        <f t="shared" si="85"/>
        <v>0</v>
      </c>
      <c r="T233">
        <f t="shared" si="86"/>
        <v>0</v>
      </c>
      <c r="U233">
        <f t="shared" si="87"/>
        <v>0</v>
      </c>
      <c r="V233">
        <f t="shared" si="88"/>
        <v>0</v>
      </c>
      <c r="W233">
        <f t="shared" si="89"/>
        <v>0</v>
      </c>
      <c r="X233">
        <f t="shared" si="90"/>
        <v>0</v>
      </c>
      <c r="Y233">
        <f t="shared" si="91"/>
        <v>0</v>
      </c>
      <c r="Z233">
        <f t="shared" si="92"/>
        <v>0</v>
      </c>
      <c r="AA233">
        <f t="shared" si="93"/>
        <v>0</v>
      </c>
      <c r="AB233">
        <f t="shared" si="94"/>
        <v>0</v>
      </c>
      <c r="AC233">
        <f t="shared" si="95"/>
        <v>0</v>
      </c>
      <c r="AD233">
        <f t="shared" si="96"/>
        <v>0</v>
      </c>
      <c r="AE233">
        <f t="shared" si="97"/>
        <v>0</v>
      </c>
      <c r="AF233">
        <f t="shared" si="98"/>
        <v>0</v>
      </c>
      <c r="AG233">
        <f t="shared" si="99"/>
        <v>0</v>
      </c>
      <c r="AH233">
        <f t="shared" si="100"/>
        <v>0</v>
      </c>
      <c r="AI233">
        <f t="shared" si="101"/>
        <v>0</v>
      </c>
      <c r="AJ233">
        <f t="shared" si="102"/>
        <v>0</v>
      </c>
      <c r="AK233">
        <f t="shared" si="103"/>
        <v>0</v>
      </c>
      <c r="AL233">
        <f t="shared" si="104"/>
        <v>0</v>
      </c>
      <c r="AM233">
        <f t="shared" si="105"/>
        <v>0</v>
      </c>
      <c r="AN233">
        <f t="shared" si="106"/>
        <v>0</v>
      </c>
      <c r="AO233">
        <f t="shared" si="107"/>
        <v>0</v>
      </c>
      <c r="AP233">
        <f t="shared" si="108"/>
        <v>0</v>
      </c>
    </row>
    <row r="234" spans="1:45" ht="15.95" customHeight="1" x14ac:dyDescent="0.25">
      <c r="A234" s="8" t="s">
        <v>244</v>
      </c>
      <c r="B234" s="8" t="s">
        <v>245</v>
      </c>
      <c r="C234" s="9" t="s">
        <v>131</v>
      </c>
      <c r="D234" s="10">
        <v>1</v>
      </c>
      <c r="E234" s="10"/>
      <c r="F234" s="10"/>
      <c r="G234" s="10"/>
      <c r="H234" s="10"/>
      <c r="I234" s="10"/>
      <c r="J234" s="10"/>
      <c r="K234" s="10"/>
      <c r="L234" s="10"/>
      <c r="M234" s="8" t="s">
        <v>246</v>
      </c>
      <c r="O234" t="str">
        <f>""</f>
        <v/>
      </c>
      <c r="P234" s="11" t="s">
        <v>17</v>
      </c>
      <c r="Q234">
        <v>1</v>
      </c>
      <c r="R234">
        <f t="shared" si="84"/>
        <v>0</v>
      </c>
      <c r="S234">
        <f t="shared" si="85"/>
        <v>0</v>
      </c>
      <c r="T234">
        <f t="shared" si="86"/>
        <v>0</v>
      </c>
      <c r="U234">
        <f t="shared" si="87"/>
        <v>0</v>
      </c>
      <c r="V234">
        <f t="shared" si="88"/>
        <v>0</v>
      </c>
      <c r="W234">
        <f t="shared" si="89"/>
        <v>0</v>
      </c>
      <c r="X234">
        <f t="shared" si="90"/>
        <v>0</v>
      </c>
      <c r="Y234">
        <f t="shared" si="91"/>
        <v>0</v>
      </c>
      <c r="Z234">
        <f t="shared" si="92"/>
        <v>0</v>
      </c>
      <c r="AA234">
        <f t="shared" si="93"/>
        <v>0</v>
      </c>
      <c r="AB234">
        <f t="shared" si="94"/>
        <v>0</v>
      </c>
      <c r="AC234">
        <f t="shared" si="95"/>
        <v>0</v>
      </c>
      <c r="AD234">
        <f t="shared" si="96"/>
        <v>0</v>
      </c>
      <c r="AE234">
        <f t="shared" si="97"/>
        <v>0</v>
      </c>
      <c r="AF234">
        <f t="shared" si="98"/>
        <v>0</v>
      </c>
      <c r="AG234">
        <f t="shared" si="99"/>
        <v>0</v>
      </c>
      <c r="AH234">
        <f t="shared" si="100"/>
        <v>0</v>
      </c>
      <c r="AI234">
        <f t="shared" si="101"/>
        <v>0</v>
      </c>
      <c r="AJ234">
        <f t="shared" si="102"/>
        <v>0</v>
      </c>
      <c r="AK234">
        <f t="shared" si="103"/>
        <v>0</v>
      </c>
      <c r="AL234">
        <f t="shared" si="104"/>
        <v>0</v>
      </c>
      <c r="AM234">
        <f t="shared" si="105"/>
        <v>0</v>
      </c>
      <c r="AN234">
        <f t="shared" si="106"/>
        <v>0</v>
      </c>
      <c r="AO234">
        <f t="shared" si="107"/>
        <v>0</v>
      </c>
      <c r="AP234">
        <f t="shared" si="108"/>
        <v>0</v>
      </c>
    </row>
    <row r="235" spans="1:45" ht="15.95" customHeight="1" x14ac:dyDescent="0.25">
      <c r="A235" s="8" t="s">
        <v>247</v>
      </c>
      <c r="B235" s="8" t="s">
        <v>248</v>
      </c>
      <c r="C235" s="9" t="s">
        <v>141</v>
      </c>
      <c r="D235" s="10">
        <v>1</v>
      </c>
      <c r="E235" s="10"/>
      <c r="F235" s="10"/>
      <c r="G235" s="10"/>
      <c r="H235" s="10"/>
      <c r="I235" s="10"/>
      <c r="J235" s="10"/>
      <c r="K235" s="10"/>
      <c r="L235" s="10"/>
      <c r="M235" s="12"/>
      <c r="O235" t="str">
        <f>"01"</f>
        <v>01</v>
      </c>
      <c r="P235" s="11" t="s">
        <v>17</v>
      </c>
      <c r="Q235">
        <v>1</v>
      </c>
      <c r="R235">
        <f t="shared" si="84"/>
        <v>0</v>
      </c>
      <c r="S235">
        <f t="shared" si="85"/>
        <v>0</v>
      </c>
      <c r="T235">
        <f t="shared" si="86"/>
        <v>0</v>
      </c>
      <c r="U235">
        <f t="shared" si="87"/>
        <v>0</v>
      </c>
      <c r="V235">
        <f t="shared" si="88"/>
        <v>0</v>
      </c>
      <c r="W235">
        <f t="shared" si="89"/>
        <v>0</v>
      </c>
      <c r="X235">
        <f t="shared" si="90"/>
        <v>0</v>
      </c>
      <c r="Y235">
        <f t="shared" si="91"/>
        <v>0</v>
      </c>
      <c r="Z235">
        <f t="shared" si="92"/>
        <v>0</v>
      </c>
      <c r="AA235">
        <f t="shared" si="93"/>
        <v>0</v>
      </c>
      <c r="AB235">
        <f t="shared" si="94"/>
        <v>0</v>
      </c>
      <c r="AC235">
        <f t="shared" si="95"/>
        <v>0</v>
      </c>
      <c r="AD235">
        <f t="shared" si="96"/>
        <v>0</v>
      </c>
      <c r="AE235">
        <f t="shared" si="97"/>
        <v>0</v>
      </c>
      <c r="AF235">
        <f t="shared" si="98"/>
        <v>0</v>
      </c>
      <c r="AG235">
        <f t="shared" si="99"/>
        <v>0</v>
      </c>
      <c r="AH235">
        <f t="shared" si="100"/>
        <v>0</v>
      </c>
      <c r="AI235">
        <f t="shared" si="101"/>
        <v>0</v>
      </c>
      <c r="AJ235">
        <f t="shared" si="102"/>
        <v>0</v>
      </c>
      <c r="AK235">
        <f t="shared" si="103"/>
        <v>0</v>
      </c>
      <c r="AL235">
        <f t="shared" si="104"/>
        <v>0</v>
      </c>
      <c r="AM235">
        <f t="shared" si="105"/>
        <v>0</v>
      </c>
      <c r="AN235">
        <f t="shared" si="106"/>
        <v>0</v>
      </c>
      <c r="AO235">
        <f t="shared" si="107"/>
        <v>0</v>
      </c>
      <c r="AP235">
        <f t="shared" si="108"/>
        <v>0</v>
      </c>
    </row>
    <row r="236" spans="1:45" ht="15.95" customHeight="1" x14ac:dyDescent="0.25">
      <c r="A236" s="8" t="s">
        <v>249</v>
      </c>
      <c r="B236" s="8" t="s">
        <v>250</v>
      </c>
      <c r="C236" s="9" t="s">
        <v>131</v>
      </c>
      <c r="D236" s="10">
        <v>1</v>
      </c>
      <c r="E236" s="10"/>
      <c r="F236" s="10"/>
      <c r="G236" s="10"/>
      <c r="H236" s="10"/>
      <c r="I236" s="10"/>
      <c r="J236" s="10"/>
      <c r="K236" s="10"/>
      <c r="L236" s="10"/>
      <c r="M236" s="8" t="s">
        <v>251</v>
      </c>
      <c r="O236" t="str">
        <f>""</f>
        <v/>
      </c>
      <c r="P236" s="11" t="s">
        <v>17</v>
      </c>
      <c r="Q236">
        <v>1</v>
      </c>
      <c r="R236">
        <f t="shared" si="84"/>
        <v>0</v>
      </c>
      <c r="S236">
        <f t="shared" si="85"/>
        <v>0</v>
      </c>
      <c r="T236">
        <f t="shared" si="86"/>
        <v>0</v>
      </c>
      <c r="U236">
        <f t="shared" si="87"/>
        <v>0</v>
      </c>
      <c r="V236">
        <f t="shared" si="88"/>
        <v>0</v>
      </c>
      <c r="W236">
        <f t="shared" si="89"/>
        <v>0</v>
      </c>
      <c r="X236">
        <f t="shared" si="90"/>
        <v>0</v>
      </c>
      <c r="Y236">
        <f t="shared" si="91"/>
        <v>0</v>
      </c>
      <c r="Z236">
        <f t="shared" si="92"/>
        <v>0</v>
      </c>
      <c r="AA236">
        <f t="shared" si="93"/>
        <v>0</v>
      </c>
      <c r="AB236">
        <f t="shared" si="94"/>
        <v>0</v>
      </c>
      <c r="AC236">
        <f t="shared" si="95"/>
        <v>0</v>
      </c>
      <c r="AD236">
        <f t="shared" si="96"/>
        <v>0</v>
      </c>
      <c r="AE236">
        <f t="shared" si="97"/>
        <v>0</v>
      </c>
      <c r="AF236">
        <f t="shared" si="98"/>
        <v>0</v>
      </c>
      <c r="AG236">
        <f t="shared" si="99"/>
        <v>0</v>
      </c>
      <c r="AH236">
        <f t="shared" si="100"/>
        <v>0</v>
      </c>
      <c r="AI236">
        <f t="shared" si="101"/>
        <v>0</v>
      </c>
      <c r="AJ236">
        <f t="shared" si="102"/>
        <v>0</v>
      </c>
      <c r="AK236">
        <f t="shared" si="103"/>
        <v>0</v>
      </c>
      <c r="AL236">
        <f t="shared" si="104"/>
        <v>0</v>
      </c>
      <c r="AM236">
        <f t="shared" si="105"/>
        <v>0</v>
      </c>
      <c r="AN236">
        <f t="shared" si="106"/>
        <v>0</v>
      </c>
      <c r="AO236">
        <f t="shared" si="107"/>
        <v>0</v>
      </c>
      <c r="AP236">
        <f t="shared" si="108"/>
        <v>0</v>
      </c>
    </row>
    <row r="237" spans="1:45" ht="15.95" customHeight="1" x14ac:dyDescent="0.25">
      <c r="A237" s="8" t="s">
        <v>252</v>
      </c>
      <c r="B237" s="8" t="s">
        <v>253</v>
      </c>
      <c r="C237" s="9" t="s">
        <v>141</v>
      </c>
      <c r="D237" s="10">
        <v>1</v>
      </c>
      <c r="E237" s="10"/>
      <c r="F237" s="10"/>
      <c r="G237" s="10"/>
      <c r="H237" s="10"/>
      <c r="I237" s="10"/>
      <c r="J237" s="10"/>
      <c r="K237" s="10"/>
      <c r="L237" s="10"/>
      <c r="M237" s="12"/>
      <c r="O237" t="str">
        <f>"01"</f>
        <v>01</v>
      </c>
      <c r="P237" s="11" t="s">
        <v>17</v>
      </c>
      <c r="Q237">
        <v>1</v>
      </c>
      <c r="R237">
        <f t="shared" si="84"/>
        <v>0</v>
      </c>
      <c r="S237">
        <f t="shared" si="85"/>
        <v>0</v>
      </c>
      <c r="T237">
        <f t="shared" si="86"/>
        <v>0</v>
      </c>
      <c r="U237">
        <f t="shared" si="87"/>
        <v>0</v>
      </c>
      <c r="V237">
        <f t="shared" si="88"/>
        <v>0</v>
      </c>
      <c r="W237">
        <f t="shared" si="89"/>
        <v>0</v>
      </c>
      <c r="X237">
        <f t="shared" si="90"/>
        <v>0</v>
      </c>
      <c r="Y237">
        <f t="shared" si="91"/>
        <v>0</v>
      </c>
      <c r="Z237">
        <f t="shared" si="92"/>
        <v>0</v>
      </c>
      <c r="AA237">
        <f t="shared" si="93"/>
        <v>0</v>
      </c>
      <c r="AB237">
        <f t="shared" si="94"/>
        <v>0</v>
      </c>
      <c r="AC237">
        <f t="shared" si="95"/>
        <v>0</v>
      </c>
      <c r="AD237">
        <f t="shared" si="96"/>
        <v>0</v>
      </c>
      <c r="AE237">
        <f t="shared" si="97"/>
        <v>0</v>
      </c>
      <c r="AF237">
        <f t="shared" si="98"/>
        <v>0</v>
      </c>
      <c r="AG237">
        <f t="shared" si="99"/>
        <v>0</v>
      </c>
      <c r="AH237">
        <f t="shared" si="100"/>
        <v>0</v>
      </c>
      <c r="AI237">
        <f t="shared" si="101"/>
        <v>0</v>
      </c>
      <c r="AJ237">
        <f t="shared" si="102"/>
        <v>0</v>
      </c>
      <c r="AK237">
        <f t="shared" si="103"/>
        <v>0</v>
      </c>
      <c r="AL237">
        <f t="shared" si="104"/>
        <v>0</v>
      </c>
      <c r="AM237">
        <f t="shared" si="105"/>
        <v>0</v>
      </c>
      <c r="AN237">
        <f t="shared" si="106"/>
        <v>0</v>
      </c>
      <c r="AO237">
        <f t="shared" si="107"/>
        <v>0</v>
      </c>
      <c r="AP237">
        <f t="shared" si="108"/>
        <v>0</v>
      </c>
    </row>
    <row r="238" spans="1:45" ht="15.95" customHeight="1" x14ac:dyDescent="0.25">
      <c r="A238" s="8" t="s">
        <v>254</v>
      </c>
      <c r="B238" s="8" t="s">
        <v>255</v>
      </c>
      <c r="C238" s="9" t="s">
        <v>184</v>
      </c>
      <c r="D238" s="10">
        <v>6.2</v>
      </c>
      <c r="E238" s="10"/>
      <c r="F238" s="10"/>
      <c r="G238" s="10"/>
      <c r="H238" s="10"/>
      <c r="I238" s="10"/>
      <c r="J238" s="10"/>
      <c r="K238" s="10"/>
      <c r="L238" s="10"/>
      <c r="M238" s="8" t="s">
        <v>256</v>
      </c>
      <c r="O238" t="str">
        <f>""</f>
        <v/>
      </c>
      <c r="P238" s="11" t="s">
        <v>17</v>
      </c>
      <c r="Q238">
        <v>1</v>
      </c>
      <c r="R238">
        <f t="shared" si="84"/>
        <v>0</v>
      </c>
      <c r="S238">
        <f t="shared" si="85"/>
        <v>0</v>
      </c>
      <c r="T238">
        <f t="shared" si="86"/>
        <v>0</v>
      </c>
      <c r="U238">
        <f t="shared" si="87"/>
        <v>0</v>
      </c>
      <c r="V238">
        <f t="shared" si="88"/>
        <v>0</v>
      </c>
      <c r="W238">
        <f t="shared" si="89"/>
        <v>0</v>
      </c>
      <c r="X238">
        <f t="shared" si="90"/>
        <v>0</v>
      </c>
      <c r="Y238">
        <f t="shared" si="91"/>
        <v>0</v>
      </c>
      <c r="Z238">
        <f t="shared" si="92"/>
        <v>0</v>
      </c>
      <c r="AA238">
        <f t="shared" si="93"/>
        <v>0</v>
      </c>
      <c r="AB238">
        <f t="shared" si="94"/>
        <v>0</v>
      </c>
      <c r="AC238">
        <f t="shared" si="95"/>
        <v>0</v>
      </c>
      <c r="AD238">
        <f t="shared" si="96"/>
        <v>0</v>
      </c>
      <c r="AE238">
        <f t="shared" si="97"/>
        <v>0</v>
      </c>
      <c r="AF238">
        <f t="shared" si="98"/>
        <v>0</v>
      </c>
      <c r="AG238">
        <f t="shared" si="99"/>
        <v>0</v>
      </c>
      <c r="AH238">
        <f t="shared" si="100"/>
        <v>0</v>
      </c>
      <c r="AI238">
        <f t="shared" si="101"/>
        <v>0</v>
      </c>
      <c r="AJ238">
        <f t="shared" si="102"/>
        <v>0</v>
      </c>
      <c r="AK238">
        <f t="shared" si="103"/>
        <v>0</v>
      </c>
      <c r="AL238">
        <f t="shared" si="104"/>
        <v>0</v>
      </c>
      <c r="AM238">
        <f t="shared" si="105"/>
        <v>0</v>
      </c>
      <c r="AN238">
        <f t="shared" si="106"/>
        <v>0</v>
      </c>
      <c r="AO238">
        <f t="shared" si="107"/>
        <v>0</v>
      </c>
      <c r="AP238">
        <f t="shared" si="108"/>
        <v>0</v>
      </c>
    </row>
    <row r="239" spans="1:45" ht="15.95" customHeight="1" x14ac:dyDescent="0.25">
      <c r="A239" s="8" t="s">
        <v>257</v>
      </c>
      <c r="B239" s="8" t="s">
        <v>258</v>
      </c>
      <c r="C239" s="9" t="s">
        <v>184</v>
      </c>
      <c r="D239" s="10">
        <v>6.2</v>
      </c>
      <c r="E239" s="10"/>
      <c r="F239" s="10"/>
      <c r="G239" s="10"/>
      <c r="H239" s="10"/>
      <c r="I239" s="10"/>
      <c r="J239" s="10"/>
      <c r="K239" s="10"/>
      <c r="L239" s="10"/>
      <c r="M239" s="8" t="s">
        <v>259</v>
      </c>
      <c r="O239" t="str">
        <f>""</f>
        <v/>
      </c>
      <c r="P239" s="11" t="s">
        <v>17</v>
      </c>
      <c r="Q239">
        <v>1</v>
      </c>
      <c r="R239">
        <f t="shared" si="84"/>
        <v>0</v>
      </c>
      <c r="S239">
        <f t="shared" si="85"/>
        <v>0</v>
      </c>
      <c r="T239">
        <f t="shared" si="86"/>
        <v>0</v>
      </c>
      <c r="U239">
        <f t="shared" si="87"/>
        <v>0</v>
      </c>
      <c r="V239">
        <f t="shared" si="88"/>
        <v>0</v>
      </c>
      <c r="W239">
        <f t="shared" si="89"/>
        <v>0</v>
      </c>
      <c r="X239">
        <f t="shared" si="90"/>
        <v>0</v>
      </c>
      <c r="Y239">
        <f t="shared" si="91"/>
        <v>0</v>
      </c>
      <c r="Z239">
        <f t="shared" si="92"/>
        <v>0</v>
      </c>
      <c r="AA239">
        <f t="shared" si="93"/>
        <v>0</v>
      </c>
      <c r="AB239">
        <f t="shared" si="94"/>
        <v>0</v>
      </c>
      <c r="AC239">
        <f t="shared" si="95"/>
        <v>0</v>
      </c>
      <c r="AD239">
        <f t="shared" si="96"/>
        <v>0</v>
      </c>
      <c r="AE239">
        <f t="shared" si="97"/>
        <v>0</v>
      </c>
      <c r="AF239">
        <f t="shared" si="98"/>
        <v>0</v>
      </c>
      <c r="AG239">
        <f t="shared" si="99"/>
        <v>0</v>
      </c>
      <c r="AH239">
        <f t="shared" si="100"/>
        <v>0</v>
      </c>
      <c r="AI239">
        <f t="shared" si="101"/>
        <v>0</v>
      </c>
      <c r="AJ239">
        <f t="shared" si="102"/>
        <v>0</v>
      </c>
      <c r="AK239">
        <f t="shared" si="103"/>
        <v>0</v>
      </c>
      <c r="AL239">
        <f t="shared" si="104"/>
        <v>0</v>
      </c>
      <c r="AM239">
        <f t="shared" si="105"/>
        <v>0</v>
      </c>
      <c r="AN239">
        <f t="shared" si="106"/>
        <v>0</v>
      </c>
      <c r="AO239">
        <f t="shared" si="107"/>
        <v>0</v>
      </c>
      <c r="AP239">
        <f t="shared" si="108"/>
        <v>0</v>
      </c>
    </row>
    <row r="240" spans="1:45" ht="15.95" customHeight="1" x14ac:dyDescent="0.25">
      <c r="A240" s="12"/>
      <c r="B240" s="12"/>
      <c r="C240" s="13"/>
      <c r="D240" s="10"/>
      <c r="E240" s="10"/>
      <c r="F240" s="10"/>
      <c r="G240" s="10"/>
      <c r="H240" s="10"/>
      <c r="I240" s="10"/>
      <c r="J240" s="10"/>
      <c r="K240" s="10"/>
      <c r="L240" s="10"/>
      <c r="M240" s="12"/>
    </row>
    <row r="241" spans="1:45" ht="15.95" customHeight="1" x14ac:dyDescent="0.25">
      <c r="A241" s="12"/>
      <c r="B241" s="12"/>
      <c r="C241" s="13"/>
      <c r="D241" s="10"/>
      <c r="E241" s="10"/>
      <c r="F241" s="10"/>
      <c r="G241" s="10"/>
      <c r="H241" s="10"/>
      <c r="I241" s="10"/>
      <c r="J241" s="10"/>
      <c r="K241" s="10"/>
      <c r="L241" s="10"/>
      <c r="M241" s="12"/>
    </row>
    <row r="242" spans="1:45" ht="15.95" customHeight="1" x14ac:dyDescent="0.25">
      <c r="A242" s="12"/>
      <c r="B242" s="12"/>
      <c r="C242" s="13"/>
      <c r="D242" s="10"/>
      <c r="E242" s="10"/>
      <c r="F242" s="10"/>
      <c r="G242" s="10"/>
      <c r="H242" s="10"/>
      <c r="I242" s="10"/>
      <c r="J242" s="10"/>
      <c r="K242" s="10"/>
      <c r="L242" s="10"/>
      <c r="M242" s="12"/>
    </row>
    <row r="243" spans="1:45" ht="15.95" customHeight="1" x14ac:dyDescent="0.25">
      <c r="A243" s="12"/>
      <c r="B243" s="12"/>
      <c r="C243" s="13"/>
      <c r="D243" s="10"/>
      <c r="E243" s="10"/>
      <c r="F243" s="10"/>
      <c r="G243" s="10"/>
      <c r="H243" s="10"/>
      <c r="I243" s="10"/>
      <c r="J243" s="10"/>
      <c r="K243" s="10"/>
      <c r="L243" s="10"/>
      <c r="M243" s="12"/>
    </row>
    <row r="244" spans="1:45" ht="15.95" customHeight="1" x14ac:dyDescent="0.25">
      <c r="A244" s="12"/>
      <c r="B244" s="12"/>
      <c r="C244" s="13"/>
      <c r="D244" s="10"/>
      <c r="E244" s="10"/>
      <c r="F244" s="10"/>
      <c r="G244" s="10"/>
      <c r="H244" s="10"/>
      <c r="I244" s="10"/>
      <c r="J244" s="10"/>
      <c r="K244" s="10"/>
      <c r="L244" s="10"/>
      <c r="M244" s="12"/>
    </row>
    <row r="245" spans="1:45" ht="15.95" customHeight="1" x14ac:dyDescent="0.25">
      <c r="A245" s="12"/>
      <c r="B245" s="12"/>
      <c r="C245" s="13"/>
      <c r="D245" s="10"/>
      <c r="E245" s="10"/>
      <c r="F245" s="10"/>
      <c r="G245" s="10"/>
      <c r="H245" s="10"/>
      <c r="I245" s="10"/>
      <c r="J245" s="10"/>
      <c r="K245" s="10"/>
      <c r="L245" s="10"/>
      <c r="M245" s="12"/>
    </row>
    <row r="246" spans="1:45" ht="15.95" customHeight="1" x14ac:dyDescent="0.25">
      <c r="A246" s="12"/>
      <c r="B246" s="12"/>
      <c r="C246" s="13"/>
      <c r="D246" s="10"/>
      <c r="E246" s="10"/>
      <c r="F246" s="10"/>
      <c r="G246" s="10"/>
      <c r="H246" s="10"/>
      <c r="I246" s="10"/>
      <c r="J246" s="10"/>
      <c r="K246" s="10"/>
      <c r="L246" s="10"/>
      <c r="M246" s="12"/>
    </row>
    <row r="247" spans="1:45" ht="15.95" customHeight="1" x14ac:dyDescent="0.25">
      <c r="A247" s="12"/>
      <c r="B247" s="12"/>
      <c r="C247" s="13"/>
      <c r="D247" s="10"/>
      <c r="E247" s="10"/>
      <c r="F247" s="10"/>
      <c r="G247" s="10"/>
      <c r="H247" s="10"/>
      <c r="I247" s="10"/>
      <c r="J247" s="10"/>
      <c r="K247" s="10"/>
      <c r="L247" s="10"/>
      <c r="M247" s="12"/>
    </row>
    <row r="248" spans="1:45" ht="15.95" customHeight="1" x14ac:dyDescent="0.25">
      <c r="A248" s="12"/>
      <c r="B248" s="12"/>
      <c r="C248" s="13"/>
      <c r="D248" s="10"/>
      <c r="E248" s="10"/>
      <c r="F248" s="10"/>
      <c r="G248" s="10"/>
      <c r="H248" s="10"/>
      <c r="I248" s="10"/>
      <c r="J248" s="10"/>
      <c r="K248" s="10"/>
      <c r="L248" s="10"/>
      <c r="M248" s="12"/>
    </row>
    <row r="249" spans="1:45" ht="15.95" customHeight="1" x14ac:dyDescent="0.25">
      <c r="A249" s="12"/>
      <c r="B249" s="12"/>
      <c r="C249" s="13"/>
      <c r="D249" s="10"/>
      <c r="E249" s="10"/>
      <c r="F249" s="10"/>
      <c r="G249" s="10"/>
      <c r="H249" s="10"/>
      <c r="I249" s="10"/>
      <c r="J249" s="10"/>
      <c r="K249" s="10"/>
      <c r="L249" s="10"/>
      <c r="M249" s="12"/>
    </row>
    <row r="250" spans="1:45" ht="15.95" customHeight="1" x14ac:dyDescent="0.25">
      <c r="A250" s="12"/>
      <c r="B250" s="12"/>
      <c r="C250" s="13"/>
      <c r="D250" s="10"/>
      <c r="E250" s="10"/>
      <c r="F250" s="10"/>
      <c r="G250" s="10"/>
      <c r="H250" s="10"/>
      <c r="I250" s="10"/>
      <c r="J250" s="10"/>
      <c r="K250" s="10"/>
      <c r="L250" s="10"/>
      <c r="M250" s="12"/>
    </row>
    <row r="251" spans="1:45" ht="15.95" customHeight="1" x14ac:dyDescent="0.25">
      <c r="A251" s="12"/>
      <c r="B251" s="12"/>
      <c r="C251" s="13"/>
      <c r="D251" s="10"/>
      <c r="E251" s="10"/>
      <c r="F251" s="10"/>
      <c r="G251" s="10"/>
      <c r="H251" s="10"/>
      <c r="I251" s="10"/>
      <c r="J251" s="10"/>
      <c r="K251" s="10"/>
      <c r="L251" s="10"/>
      <c r="M251" s="12"/>
    </row>
    <row r="252" spans="1:45" ht="15.95" customHeight="1" x14ac:dyDescent="0.25">
      <c r="A252" s="12"/>
      <c r="B252" s="12"/>
      <c r="C252" s="13"/>
      <c r="D252" s="10"/>
      <c r="E252" s="10"/>
      <c r="F252" s="10"/>
      <c r="G252" s="10"/>
      <c r="H252" s="10"/>
      <c r="I252" s="10"/>
      <c r="J252" s="10"/>
      <c r="K252" s="10"/>
      <c r="L252" s="10"/>
      <c r="M252" s="12"/>
    </row>
    <row r="253" spans="1:45" ht="15.95" customHeight="1" x14ac:dyDescent="0.25">
      <c r="A253" s="12"/>
      <c r="B253" s="12"/>
      <c r="C253" s="13"/>
      <c r="D253" s="10"/>
      <c r="E253" s="10"/>
      <c r="F253" s="10"/>
      <c r="G253" s="10"/>
      <c r="H253" s="10"/>
      <c r="I253" s="10"/>
      <c r="J253" s="10"/>
      <c r="K253" s="10"/>
      <c r="L253" s="10"/>
      <c r="M253" s="12"/>
    </row>
    <row r="254" spans="1:45" ht="15.95" customHeight="1" x14ac:dyDescent="0.25">
      <c r="A254" s="14" t="s">
        <v>57</v>
      </c>
      <c r="B254" s="15"/>
      <c r="C254" s="16"/>
      <c r="D254" s="17"/>
      <c r="E254" s="10"/>
      <c r="F254" s="17">
        <f>ROUNDDOWN(SUMIF(Q231:Q253, "1", F231:F253), 0)</f>
        <v>0</v>
      </c>
      <c r="G254" s="10"/>
      <c r="H254" s="17">
        <f>ROUNDDOWN(SUMIF(Q231:Q253, "1", H231:H253), 0)</f>
        <v>0</v>
      </c>
      <c r="I254" s="10"/>
      <c r="J254" s="17">
        <f>ROUNDDOWN(SUMIF(Q231:Q253, "1", J231:J253), 0)</f>
        <v>0</v>
      </c>
      <c r="K254" s="10"/>
      <c r="L254" s="17">
        <f>F254+H254+J254</f>
        <v>0</v>
      </c>
      <c r="M254" s="15"/>
      <c r="R254">
        <f t="shared" ref="R254:AS254" si="109">ROUNDDOWN(SUM(R231:R239), 0)</f>
        <v>0</v>
      </c>
      <c r="S254">
        <f t="shared" si="109"/>
        <v>0</v>
      </c>
      <c r="T254">
        <f t="shared" si="109"/>
        <v>0</v>
      </c>
      <c r="U254">
        <f t="shared" si="109"/>
        <v>0</v>
      </c>
      <c r="V254">
        <f t="shared" si="109"/>
        <v>0</v>
      </c>
      <c r="W254">
        <f t="shared" si="109"/>
        <v>0</v>
      </c>
      <c r="X254">
        <f t="shared" si="109"/>
        <v>0</v>
      </c>
      <c r="Y254">
        <f t="shared" si="109"/>
        <v>0</v>
      </c>
      <c r="Z254">
        <f t="shared" si="109"/>
        <v>0</v>
      </c>
      <c r="AA254">
        <f t="shared" si="109"/>
        <v>0</v>
      </c>
      <c r="AB254">
        <f t="shared" si="109"/>
        <v>0</v>
      </c>
      <c r="AC254">
        <f t="shared" si="109"/>
        <v>0</v>
      </c>
      <c r="AD254">
        <f t="shared" si="109"/>
        <v>0</v>
      </c>
      <c r="AE254">
        <f t="shared" si="109"/>
        <v>0</v>
      </c>
      <c r="AF254">
        <f t="shared" si="109"/>
        <v>0</v>
      </c>
      <c r="AG254">
        <f t="shared" si="109"/>
        <v>0</v>
      </c>
      <c r="AH254">
        <f t="shared" si="109"/>
        <v>0</v>
      </c>
      <c r="AI254">
        <f t="shared" si="109"/>
        <v>0</v>
      </c>
      <c r="AJ254">
        <f t="shared" si="109"/>
        <v>0</v>
      </c>
      <c r="AK254">
        <f t="shared" si="109"/>
        <v>0</v>
      </c>
      <c r="AL254">
        <f t="shared" si="109"/>
        <v>0</v>
      </c>
      <c r="AM254">
        <f t="shared" si="109"/>
        <v>0</v>
      </c>
      <c r="AN254">
        <f t="shared" si="109"/>
        <v>0</v>
      </c>
      <c r="AO254">
        <f t="shared" si="109"/>
        <v>0</v>
      </c>
      <c r="AP254">
        <f t="shared" si="109"/>
        <v>0</v>
      </c>
      <c r="AQ254">
        <f t="shared" si="109"/>
        <v>0</v>
      </c>
      <c r="AR254">
        <f t="shared" si="109"/>
        <v>0</v>
      </c>
      <c r="AS254">
        <f t="shared" si="109"/>
        <v>0</v>
      </c>
    </row>
    <row r="255" spans="1:45" ht="15.95" customHeight="1" x14ac:dyDescent="0.25">
      <c r="A255" s="6" t="s">
        <v>260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45" ht="15.95" customHeight="1" x14ac:dyDescent="0.25">
      <c r="A256" s="8" t="s">
        <v>261</v>
      </c>
      <c r="B256" s="8" t="s">
        <v>262</v>
      </c>
      <c r="C256" s="9" t="s">
        <v>52</v>
      </c>
      <c r="D256" s="10">
        <v>2.2000000000000002</v>
      </c>
      <c r="E256" s="10"/>
      <c r="F256" s="10"/>
      <c r="G256" s="10"/>
      <c r="H256" s="10"/>
      <c r="I256" s="10"/>
      <c r="J256" s="10"/>
      <c r="K256" s="10"/>
      <c r="L256" s="10"/>
      <c r="M256" s="8" t="s">
        <v>263</v>
      </c>
      <c r="O256" t="str">
        <f>""</f>
        <v/>
      </c>
      <c r="P256" s="11" t="s">
        <v>17</v>
      </c>
      <c r="Q256">
        <v>1</v>
      </c>
      <c r="R256">
        <f>IF(P256="기계경비", J256, 0)</f>
        <v>0</v>
      </c>
      <c r="S256">
        <f>IF(P256="운반비", J256, 0)</f>
        <v>0</v>
      </c>
      <c r="T256">
        <f>IF(P256="작업부산물", F256, 0)</f>
        <v>0</v>
      </c>
      <c r="U256">
        <f>IF(P256="관급", F256, 0)</f>
        <v>0</v>
      </c>
      <c r="V256">
        <f>IF(P256="외주비", J256, 0)</f>
        <v>0</v>
      </c>
      <c r="W256">
        <f>IF(P256="장비비", J256, 0)</f>
        <v>0</v>
      </c>
      <c r="X256">
        <f>IF(P256="폐기물처리비", J256, 0)</f>
        <v>0</v>
      </c>
      <c r="Y256">
        <f>IF(P256="가설비", J256, 0)</f>
        <v>0</v>
      </c>
      <c r="Z256">
        <f>IF(P256="잡비제외분", F256, 0)</f>
        <v>0</v>
      </c>
      <c r="AA256">
        <f>IF(P256="사급자재대", L256, 0)</f>
        <v>0</v>
      </c>
      <c r="AB256">
        <f>IF(P256="관급자재대", L256, 0)</f>
        <v>0</v>
      </c>
      <c r="AC256">
        <f>IF(P256="관급자 관급 자재대", L256, 0)</f>
        <v>0</v>
      </c>
      <c r="AD256">
        <f>IF(P256="사용자항목2", L256, 0)</f>
        <v>0</v>
      </c>
      <c r="AE256">
        <f>IF(P256="사용자항목3", L256, 0)</f>
        <v>0</v>
      </c>
      <c r="AF256">
        <f>IF(P256="사용자항목4", L256, 0)</f>
        <v>0</v>
      </c>
      <c r="AG256">
        <f>IF(P256="사용자항목5", L256, 0)</f>
        <v>0</v>
      </c>
      <c r="AH256">
        <f>IF(P256="사용자항목6", L256, 0)</f>
        <v>0</v>
      </c>
      <c r="AI256">
        <f>IF(P256="사용자항목7", L256, 0)</f>
        <v>0</v>
      </c>
      <c r="AJ256">
        <f>IF(P256="사용자항목8", L256, 0)</f>
        <v>0</v>
      </c>
      <c r="AK256">
        <f>IF(P256="사용자항목9", L256, 0)</f>
        <v>0</v>
      </c>
      <c r="AL256">
        <f>IF(P256="사용자항목10", L256, 0)</f>
        <v>0</v>
      </c>
      <c r="AM256">
        <f>IF(P256="사용자항목11", L256, 0)</f>
        <v>0</v>
      </c>
      <c r="AN256">
        <f>IF(P256="사용자항목12", L256, 0)</f>
        <v>0</v>
      </c>
      <c r="AO256">
        <f>IF(P256="사용자항목13", L256, 0)</f>
        <v>0</v>
      </c>
      <c r="AP256">
        <f>IF(P256="사용자항목14", L256, 0)</f>
        <v>0</v>
      </c>
    </row>
    <row r="257" spans="1:42" ht="15.95" customHeight="1" x14ac:dyDescent="0.25">
      <c r="A257" s="8" t="s">
        <v>264</v>
      </c>
      <c r="B257" s="8" t="s">
        <v>265</v>
      </c>
      <c r="C257" s="9" t="s">
        <v>184</v>
      </c>
      <c r="D257" s="10">
        <v>65</v>
      </c>
      <c r="E257" s="10"/>
      <c r="F257" s="10"/>
      <c r="G257" s="10"/>
      <c r="H257" s="10"/>
      <c r="I257" s="10"/>
      <c r="J257" s="10"/>
      <c r="K257" s="10"/>
      <c r="L257" s="10"/>
      <c r="M257" s="8" t="s">
        <v>69</v>
      </c>
      <c r="O257" t="str">
        <f>""</f>
        <v/>
      </c>
      <c r="P257" s="11" t="s">
        <v>17</v>
      </c>
      <c r="Q257">
        <v>1</v>
      </c>
      <c r="R257">
        <f>IF(P257="기계경비", J257, 0)</f>
        <v>0</v>
      </c>
      <c r="S257">
        <f>IF(P257="운반비", J257, 0)</f>
        <v>0</v>
      </c>
      <c r="T257">
        <f>IF(P257="작업부산물", F257, 0)</f>
        <v>0</v>
      </c>
      <c r="U257">
        <f>IF(P257="관급", F257, 0)</f>
        <v>0</v>
      </c>
      <c r="V257">
        <f>IF(P257="외주비", J257, 0)</f>
        <v>0</v>
      </c>
      <c r="W257">
        <f>IF(P257="장비비", J257, 0)</f>
        <v>0</v>
      </c>
      <c r="X257">
        <f>IF(P257="폐기물처리비", J257, 0)</f>
        <v>0</v>
      </c>
      <c r="Y257">
        <f>IF(P257="가설비", J257, 0)</f>
        <v>0</v>
      </c>
      <c r="Z257">
        <f>IF(P257="잡비제외분", F257, 0)</f>
        <v>0</v>
      </c>
      <c r="AA257">
        <f>IF(P257="사급자재대", L257, 0)</f>
        <v>0</v>
      </c>
      <c r="AB257">
        <f>IF(P257="관급자재대", L257, 0)</f>
        <v>0</v>
      </c>
      <c r="AC257">
        <f>IF(P257="관급자 관급 자재대", L257, 0)</f>
        <v>0</v>
      </c>
      <c r="AD257">
        <f>IF(P257="사용자항목2", L257, 0)</f>
        <v>0</v>
      </c>
      <c r="AE257">
        <f>IF(P257="사용자항목3", L257, 0)</f>
        <v>0</v>
      </c>
      <c r="AF257">
        <f>IF(P257="사용자항목4", L257, 0)</f>
        <v>0</v>
      </c>
      <c r="AG257">
        <f>IF(P257="사용자항목5", L257, 0)</f>
        <v>0</v>
      </c>
      <c r="AH257">
        <f>IF(P257="사용자항목6", L257, 0)</f>
        <v>0</v>
      </c>
      <c r="AI257">
        <f>IF(P257="사용자항목7", L257, 0)</f>
        <v>0</v>
      </c>
      <c r="AJ257">
        <f>IF(P257="사용자항목8", L257, 0)</f>
        <v>0</v>
      </c>
      <c r="AK257">
        <f>IF(P257="사용자항목9", L257, 0)</f>
        <v>0</v>
      </c>
      <c r="AL257">
        <f>IF(P257="사용자항목10", L257, 0)</f>
        <v>0</v>
      </c>
      <c r="AM257">
        <f>IF(P257="사용자항목11", L257, 0)</f>
        <v>0</v>
      </c>
      <c r="AN257">
        <f>IF(P257="사용자항목12", L257, 0)</f>
        <v>0</v>
      </c>
      <c r="AO257">
        <f>IF(P257="사용자항목13", L257, 0)</f>
        <v>0</v>
      </c>
      <c r="AP257">
        <f>IF(P257="사용자항목14", L257, 0)</f>
        <v>0</v>
      </c>
    </row>
    <row r="258" spans="1:42" ht="15.95" customHeight="1" x14ac:dyDescent="0.25">
      <c r="A258" s="8" t="s">
        <v>266</v>
      </c>
      <c r="B258" s="8" t="s">
        <v>267</v>
      </c>
      <c r="C258" s="9" t="s">
        <v>52</v>
      </c>
      <c r="D258" s="10">
        <v>9.8000000000000007</v>
      </c>
      <c r="E258" s="10"/>
      <c r="F258" s="10"/>
      <c r="G258" s="10"/>
      <c r="H258" s="10"/>
      <c r="I258" s="10"/>
      <c r="J258" s="10"/>
      <c r="K258" s="10"/>
      <c r="L258" s="10"/>
      <c r="M258" s="8" t="s">
        <v>162</v>
      </c>
      <c r="O258" t="str">
        <f>""</f>
        <v/>
      </c>
      <c r="P258" s="11" t="s">
        <v>17</v>
      </c>
      <c r="Q258">
        <v>1</v>
      </c>
      <c r="R258">
        <f>IF(P258="기계경비", J258, 0)</f>
        <v>0</v>
      </c>
      <c r="S258">
        <f>IF(P258="운반비", J258, 0)</f>
        <v>0</v>
      </c>
      <c r="T258">
        <f>IF(P258="작업부산물", F258, 0)</f>
        <v>0</v>
      </c>
      <c r="U258">
        <f>IF(P258="관급", F258, 0)</f>
        <v>0</v>
      </c>
      <c r="V258">
        <f>IF(P258="외주비", J258, 0)</f>
        <v>0</v>
      </c>
      <c r="W258">
        <f>IF(P258="장비비", J258, 0)</f>
        <v>0</v>
      </c>
      <c r="X258">
        <f>IF(P258="폐기물처리비", J258, 0)</f>
        <v>0</v>
      </c>
      <c r="Y258">
        <f>IF(P258="가설비", J258, 0)</f>
        <v>0</v>
      </c>
      <c r="Z258">
        <f>IF(P258="잡비제외분", F258, 0)</f>
        <v>0</v>
      </c>
      <c r="AA258">
        <f>IF(P258="사급자재대", L258, 0)</f>
        <v>0</v>
      </c>
      <c r="AB258">
        <f>IF(P258="관급자재대", L258, 0)</f>
        <v>0</v>
      </c>
      <c r="AC258">
        <f>IF(P258="관급자 관급 자재대", L258, 0)</f>
        <v>0</v>
      </c>
      <c r="AD258">
        <f>IF(P258="사용자항목2", L258, 0)</f>
        <v>0</v>
      </c>
      <c r="AE258">
        <f>IF(P258="사용자항목3", L258, 0)</f>
        <v>0</v>
      </c>
      <c r="AF258">
        <f>IF(P258="사용자항목4", L258, 0)</f>
        <v>0</v>
      </c>
      <c r="AG258">
        <f>IF(P258="사용자항목5", L258, 0)</f>
        <v>0</v>
      </c>
      <c r="AH258">
        <f>IF(P258="사용자항목6", L258, 0)</f>
        <v>0</v>
      </c>
      <c r="AI258">
        <f>IF(P258="사용자항목7", L258, 0)</f>
        <v>0</v>
      </c>
      <c r="AJ258">
        <f>IF(P258="사용자항목8", L258, 0)</f>
        <v>0</v>
      </c>
      <c r="AK258">
        <f>IF(P258="사용자항목9", L258, 0)</f>
        <v>0</v>
      </c>
      <c r="AL258">
        <f>IF(P258="사용자항목10", L258, 0)</f>
        <v>0</v>
      </c>
      <c r="AM258">
        <f>IF(P258="사용자항목11", L258, 0)</f>
        <v>0</v>
      </c>
      <c r="AN258">
        <f>IF(P258="사용자항목12", L258, 0)</f>
        <v>0</v>
      </c>
      <c r="AO258">
        <f>IF(P258="사용자항목13", L258, 0)</f>
        <v>0</v>
      </c>
      <c r="AP258">
        <f>IF(P258="사용자항목14", L258, 0)</f>
        <v>0</v>
      </c>
    </row>
    <row r="259" spans="1:42" ht="15.95" customHeight="1" x14ac:dyDescent="0.25">
      <c r="A259" s="12"/>
      <c r="B259" s="12"/>
      <c r="C259" s="13"/>
      <c r="D259" s="10"/>
      <c r="E259" s="10"/>
      <c r="F259" s="10"/>
      <c r="G259" s="10"/>
      <c r="H259" s="10"/>
      <c r="I259" s="10"/>
      <c r="J259" s="10"/>
      <c r="K259" s="10"/>
      <c r="L259" s="10"/>
      <c r="M259" s="12"/>
    </row>
    <row r="260" spans="1:42" ht="15.95" customHeight="1" x14ac:dyDescent="0.25">
      <c r="A260" s="12"/>
      <c r="B260" s="12"/>
      <c r="C260" s="13"/>
      <c r="D260" s="10"/>
      <c r="E260" s="10"/>
      <c r="F260" s="10"/>
      <c r="G260" s="10"/>
      <c r="H260" s="10"/>
      <c r="I260" s="10"/>
      <c r="J260" s="10"/>
      <c r="K260" s="10"/>
      <c r="L260" s="10"/>
      <c r="M260" s="12"/>
    </row>
    <row r="261" spans="1:42" ht="15.95" customHeight="1" x14ac:dyDescent="0.25">
      <c r="A261" s="12"/>
      <c r="B261" s="12"/>
      <c r="C261" s="13"/>
      <c r="D261" s="10"/>
      <c r="E261" s="10"/>
      <c r="F261" s="10"/>
      <c r="G261" s="10"/>
      <c r="H261" s="10"/>
      <c r="I261" s="10"/>
      <c r="J261" s="10"/>
      <c r="K261" s="10"/>
      <c r="L261" s="10"/>
      <c r="M261" s="12"/>
    </row>
    <row r="262" spans="1:42" ht="15.95" customHeight="1" x14ac:dyDescent="0.25">
      <c r="A262" s="12"/>
      <c r="B262" s="12"/>
      <c r="C262" s="13"/>
      <c r="D262" s="10"/>
      <c r="E262" s="10"/>
      <c r="F262" s="10"/>
      <c r="G262" s="10"/>
      <c r="H262" s="10"/>
      <c r="I262" s="10"/>
      <c r="J262" s="10"/>
      <c r="K262" s="10"/>
      <c r="L262" s="10"/>
      <c r="M262" s="12"/>
    </row>
    <row r="263" spans="1:42" ht="15.95" customHeight="1" x14ac:dyDescent="0.25">
      <c r="A263" s="12"/>
      <c r="B263" s="12"/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2"/>
    </row>
    <row r="264" spans="1:42" ht="15.95" customHeight="1" x14ac:dyDescent="0.25">
      <c r="A264" s="12"/>
      <c r="B264" s="12"/>
      <c r="C264" s="13"/>
      <c r="D264" s="10"/>
      <c r="E264" s="10"/>
      <c r="F264" s="10"/>
      <c r="G264" s="10"/>
      <c r="H264" s="10"/>
      <c r="I264" s="10"/>
      <c r="J264" s="10"/>
      <c r="K264" s="10"/>
      <c r="L264" s="10"/>
      <c r="M264" s="12"/>
    </row>
    <row r="265" spans="1:42" ht="15.95" customHeight="1" x14ac:dyDescent="0.25">
      <c r="A265" s="12"/>
      <c r="B265" s="12"/>
      <c r="C265" s="13"/>
      <c r="D265" s="10"/>
      <c r="E265" s="10"/>
      <c r="F265" s="10"/>
      <c r="G265" s="10"/>
      <c r="H265" s="10"/>
      <c r="I265" s="10"/>
      <c r="J265" s="10"/>
      <c r="K265" s="10"/>
      <c r="L265" s="10"/>
      <c r="M265" s="12"/>
    </row>
    <row r="266" spans="1:42" ht="15.95" customHeight="1" x14ac:dyDescent="0.25">
      <c r="A266" s="12"/>
      <c r="B266" s="12"/>
      <c r="C266" s="13"/>
      <c r="D266" s="10"/>
      <c r="E266" s="10"/>
      <c r="F266" s="10"/>
      <c r="G266" s="10"/>
      <c r="H266" s="10"/>
      <c r="I266" s="10"/>
      <c r="J266" s="10"/>
      <c r="K266" s="10"/>
      <c r="L266" s="10"/>
      <c r="M266" s="12"/>
    </row>
    <row r="267" spans="1:42" ht="15.95" customHeight="1" x14ac:dyDescent="0.25">
      <c r="A267" s="12"/>
      <c r="B267" s="12"/>
      <c r="C267" s="13"/>
      <c r="D267" s="10"/>
      <c r="E267" s="10"/>
      <c r="F267" s="10"/>
      <c r="G267" s="10"/>
      <c r="H267" s="10"/>
      <c r="I267" s="10"/>
      <c r="J267" s="10"/>
      <c r="K267" s="10"/>
      <c r="L267" s="10"/>
      <c r="M267" s="12"/>
    </row>
    <row r="268" spans="1:42" ht="15.95" customHeight="1" x14ac:dyDescent="0.25">
      <c r="A268" s="12"/>
      <c r="B268" s="12"/>
      <c r="C268" s="13"/>
      <c r="D268" s="10"/>
      <c r="E268" s="10"/>
      <c r="F268" s="10"/>
      <c r="G268" s="10"/>
      <c r="H268" s="10"/>
      <c r="I268" s="10"/>
      <c r="J268" s="10"/>
      <c r="K268" s="10"/>
      <c r="L268" s="10"/>
      <c r="M268" s="12"/>
    </row>
    <row r="269" spans="1:42" ht="15.95" customHeight="1" x14ac:dyDescent="0.25">
      <c r="A269" s="12"/>
      <c r="B269" s="12"/>
      <c r="C269" s="13"/>
      <c r="D269" s="10"/>
      <c r="E269" s="10"/>
      <c r="F269" s="10"/>
      <c r="G269" s="10"/>
      <c r="H269" s="10"/>
      <c r="I269" s="10"/>
      <c r="J269" s="10"/>
      <c r="K269" s="10"/>
      <c r="L269" s="10"/>
      <c r="M269" s="12"/>
    </row>
    <row r="270" spans="1:42" ht="15.95" customHeight="1" x14ac:dyDescent="0.25">
      <c r="A270" s="12"/>
      <c r="B270" s="12"/>
      <c r="C270" s="13"/>
      <c r="D270" s="10"/>
      <c r="E270" s="10"/>
      <c r="F270" s="10"/>
      <c r="G270" s="10"/>
      <c r="H270" s="10"/>
      <c r="I270" s="10"/>
      <c r="J270" s="10"/>
      <c r="K270" s="10"/>
      <c r="L270" s="10"/>
      <c r="M270" s="12"/>
    </row>
    <row r="271" spans="1:42" ht="15.95" customHeight="1" x14ac:dyDescent="0.25">
      <c r="A271" s="12"/>
      <c r="B271" s="12"/>
      <c r="C271" s="13"/>
      <c r="D271" s="10"/>
      <c r="E271" s="10"/>
      <c r="F271" s="10"/>
      <c r="G271" s="10"/>
      <c r="H271" s="10"/>
      <c r="I271" s="10"/>
      <c r="J271" s="10"/>
      <c r="K271" s="10"/>
      <c r="L271" s="10"/>
      <c r="M271" s="12"/>
    </row>
    <row r="272" spans="1:42" ht="15.95" customHeight="1" x14ac:dyDescent="0.25">
      <c r="A272" s="12"/>
      <c r="B272" s="12"/>
      <c r="C272" s="13"/>
      <c r="D272" s="10"/>
      <c r="E272" s="10"/>
      <c r="F272" s="10"/>
      <c r="G272" s="10"/>
      <c r="H272" s="10"/>
      <c r="I272" s="10"/>
      <c r="J272" s="10"/>
      <c r="K272" s="10"/>
      <c r="L272" s="10"/>
      <c r="M272" s="12"/>
    </row>
    <row r="273" spans="1:45" ht="15.95" customHeight="1" x14ac:dyDescent="0.25">
      <c r="A273" s="12"/>
      <c r="B273" s="12"/>
      <c r="C273" s="13"/>
      <c r="D273" s="10"/>
      <c r="E273" s="10"/>
      <c r="F273" s="10"/>
      <c r="G273" s="10"/>
      <c r="H273" s="10"/>
      <c r="I273" s="10"/>
      <c r="J273" s="10"/>
      <c r="K273" s="10"/>
      <c r="L273" s="10"/>
      <c r="M273" s="12"/>
    </row>
    <row r="274" spans="1:45" ht="15.95" customHeight="1" x14ac:dyDescent="0.25">
      <c r="A274" s="12"/>
      <c r="B274" s="12"/>
      <c r="C274" s="13"/>
      <c r="D274" s="10"/>
      <c r="E274" s="10"/>
      <c r="F274" s="10"/>
      <c r="G274" s="10"/>
      <c r="H274" s="10"/>
      <c r="I274" s="10"/>
      <c r="J274" s="10"/>
      <c r="K274" s="10"/>
      <c r="L274" s="10"/>
      <c r="M274" s="12"/>
    </row>
    <row r="275" spans="1:45" ht="15.95" customHeight="1" x14ac:dyDescent="0.25">
      <c r="A275" s="12"/>
      <c r="B275" s="12"/>
      <c r="C275" s="13"/>
      <c r="D275" s="10"/>
      <c r="E275" s="10"/>
      <c r="F275" s="10"/>
      <c r="G275" s="10"/>
      <c r="H275" s="10"/>
      <c r="I275" s="10"/>
      <c r="J275" s="10"/>
      <c r="K275" s="10"/>
      <c r="L275" s="10"/>
      <c r="M275" s="12"/>
    </row>
    <row r="276" spans="1:45" ht="15.95" customHeight="1" x14ac:dyDescent="0.25">
      <c r="A276" s="12"/>
      <c r="B276" s="12"/>
      <c r="C276" s="13"/>
      <c r="D276" s="10"/>
      <c r="E276" s="10"/>
      <c r="F276" s="10"/>
      <c r="G276" s="10"/>
      <c r="H276" s="10"/>
      <c r="I276" s="10"/>
      <c r="J276" s="10"/>
      <c r="K276" s="10"/>
      <c r="L276" s="10"/>
      <c r="M276" s="12"/>
    </row>
    <row r="277" spans="1:45" ht="15.95" customHeight="1" x14ac:dyDescent="0.25">
      <c r="A277" s="12"/>
      <c r="B277" s="12"/>
      <c r="C277" s="13"/>
      <c r="D277" s="10"/>
      <c r="E277" s="10"/>
      <c r="F277" s="10"/>
      <c r="G277" s="10"/>
      <c r="H277" s="10"/>
      <c r="I277" s="10"/>
      <c r="J277" s="10"/>
      <c r="K277" s="10"/>
      <c r="L277" s="10"/>
      <c r="M277" s="12"/>
    </row>
    <row r="278" spans="1:45" ht="15.95" customHeight="1" x14ac:dyDescent="0.25">
      <c r="A278" s="12"/>
      <c r="B278" s="12"/>
      <c r="C278" s="13"/>
      <c r="D278" s="10"/>
      <c r="E278" s="10"/>
      <c r="F278" s="10"/>
      <c r="G278" s="10"/>
      <c r="H278" s="10"/>
      <c r="I278" s="10"/>
      <c r="J278" s="10"/>
      <c r="K278" s="10"/>
      <c r="L278" s="10"/>
      <c r="M278" s="12"/>
    </row>
    <row r="279" spans="1:45" ht="15.95" customHeight="1" x14ac:dyDescent="0.25">
      <c r="A279" s="14" t="s">
        <v>57</v>
      </c>
      <c r="B279" s="15"/>
      <c r="C279" s="16"/>
      <c r="D279" s="17"/>
      <c r="E279" s="10"/>
      <c r="F279" s="17">
        <f>ROUNDDOWN(SUMIF(Q256:Q278, "1", F256:F278), 0)</f>
        <v>0</v>
      </c>
      <c r="G279" s="10"/>
      <c r="H279" s="17">
        <f>ROUNDDOWN(SUMIF(Q256:Q278, "1", H256:H278), 0)</f>
        <v>0</v>
      </c>
      <c r="I279" s="10"/>
      <c r="J279" s="17">
        <f>ROUNDDOWN(SUMIF(Q256:Q278, "1", J256:J278), 0)</f>
        <v>0</v>
      </c>
      <c r="K279" s="10"/>
      <c r="L279" s="17">
        <f>F279+H279+J279</f>
        <v>0</v>
      </c>
      <c r="M279" s="15"/>
      <c r="R279">
        <f t="shared" ref="R279:AS279" si="110">ROUNDDOWN(SUM(R256:R258), 0)</f>
        <v>0</v>
      </c>
      <c r="S279">
        <f t="shared" si="110"/>
        <v>0</v>
      </c>
      <c r="T279">
        <f t="shared" si="110"/>
        <v>0</v>
      </c>
      <c r="U279">
        <f t="shared" si="110"/>
        <v>0</v>
      </c>
      <c r="V279">
        <f t="shared" si="110"/>
        <v>0</v>
      </c>
      <c r="W279">
        <f t="shared" si="110"/>
        <v>0</v>
      </c>
      <c r="X279">
        <f t="shared" si="110"/>
        <v>0</v>
      </c>
      <c r="Y279">
        <f t="shared" si="110"/>
        <v>0</v>
      </c>
      <c r="Z279">
        <f t="shared" si="110"/>
        <v>0</v>
      </c>
      <c r="AA279">
        <f t="shared" si="110"/>
        <v>0</v>
      </c>
      <c r="AB279">
        <f t="shared" si="110"/>
        <v>0</v>
      </c>
      <c r="AC279">
        <f t="shared" si="110"/>
        <v>0</v>
      </c>
      <c r="AD279">
        <f t="shared" si="110"/>
        <v>0</v>
      </c>
      <c r="AE279">
        <f t="shared" si="110"/>
        <v>0</v>
      </c>
      <c r="AF279">
        <f t="shared" si="110"/>
        <v>0</v>
      </c>
      <c r="AG279">
        <f t="shared" si="110"/>
        <v>0</v>
      </c>
      <c r="AH279">
        <f t="shared" si="110"/>
        <v>0</v>
      </c>
      <c r="AI279">
        <f t="shared" si="110"/>
        <v>0</v>
      </c>
      <c r="AJ279">
        <f t="shared" si="110"/>
        <v>0</v>
      </c>
      <c r="AK279">
        <f t="shared" si="110"/>
        <v>0</v>
      </c>
      <c r="AL279">
        <f t="shared" si="110"/>
        <v>0</v>
      </c>
      <c r="AM279">
        <f t="shared" si="110"/>
        <v>0</v>
      </c>
      <c r="AN279">
        <f t="shared" si="110"/>
        <v>0</v>
      </c>
      <c r="AO279">
        <f t="shared" si="110"/>
        <v>0</v>
      </c>
      <c r="AP279">
        <f t="shared" si="110"/>
        <v>0</v>
      </c>
      <c r="AQ279">
        <f t="shared" si="110"/>
        <v>0</v>
      </c>
      <c r="AR279">
        <f t="shared" si="110"/>
        <v>0</v>
      </c>
      <c r="AS279">
        <f t="shared" si="110"/>
        <v>0</v>
      </c>
    </row>
    <row r="280" spans="1:45" ht="15.95" customHeight="1" x14ac:dyDescent="0.25">
      <c r="A280" s="6" t="s">
        <v>268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45" ht="15.95" customHeight="1" x14ac:dyDescent="0.25">
      <c r="A281" s="8" t="s">
        <v>269</v>
      </c>
      <c r="B281" s="8" t="s">
        <v>270</v>
      </c>
      <c r="C281" s="9" t="s">
        <v>184</v>
      </c>
      <c r="D281" s="10">
        <v>167.1</v>
      </c>
      <c r="E281" s="10"/>
      <c r="F281" s="10"/>
      <c r="G281" s="10"/>
      <c r="H281" s="10"/>
      <c r="I281" s="10"/>
      <c r="J281" s="10"/>
      <c r="K281" s="10"/>
      <c r="L281" s="10"/>
      <c r="M281" s="8" t="s">
        <v>271</v>
      </c>
      <c r="O281" t="str">
        <f>""</f>
        <v/>
      </c>
      <c r="P281" s="11" t="s">
        <v>17</v>
      </c>
      <c r="Q281">
        <v>1</v>
      </c>
      <c r="R281">
        <f t="shared" ref="R281:R291" si="111">IF(P281="기계경비", J281, 0)</f>
        <v>0</v>
      </c>
      <c r="S281">
        <f t="shared" ref="S281:S291" si="112">IF(P281="운반비", J281, 0)</f>
        <v>0</v>
      </c>
      <c r="T281">
        <f t="shared" ref="T281:T291" si="113">IF(P281="작업부산물", F281, 0)</f>
        <v>0</v>
      </c>
      <c r="U281">
        <f t="shared" ref="U281:U291" si="114">IF(P281="관급", F281, 0)</f>
        <v>0</v>
      </c>
      <c r="V281">
        <f t="shared" ref="V281:V291" si="115">IF(P281="외주비", J281, 0)</f>
        <v>0</v>
      </c>
      <c r="W281">
        <f t="shared" ref="W281:W291" si="116">IF(P281="장비비", J281, 0)</f>
        <v>0</v>
      </c>
      <c r="X281">
        <f t="shared" ref="X281:X291" si="117">IF(P281="폐기물처리비", J281, 0)</f>
        <v>0</v>
      </c>
      <c r="Y281">
        <f t="shared" ref="Y281:Y291" si="118">IF(P281="가설비", J281, 0)</f>
        <v>0</v>
      </c>
      <c r="Z281">
        <f t="shared" ref="Z281:Z291" si="119">IF(P281="잡비제외분", F281, 0)</f>
        <v>0</v>
      </c>
      <c r="AA281">
        <f t="shared" ref="AA281:AA291" si="120">IF(P281="사급자재대", L281, 0)</f>
        <v>0</v>
      </c>
      <c r="AB281">
        <f t="shared" ref="AB281:AB291" si="121">IF(P281="관급자재대", L281, 0)</f>
        <v>0</v>
      </c>
      <c r="AC281">
        <f t="shared" ref="AC281:AC291" si="122">IF(P281="관급자 관급 자재대", L281, 0)</f>
        <v>0</v>
      </c>
      <c r="AD281">
        <f t="shared" ref="AD281:AD291" si="123">IF(P281="사용자항목2", L281, 0)</f>
        <v>0</v>
      </c>
      <c r="AE281">
        <f t="shared" ref="AE281:AE291" si="124">IF(P281="사용자항목3", L281, 0)</f>
        <v>0</v>
      </c>
      <c r="AF281">
        <f t="shared" ref="AF281:AF291" si="125">IF(P281="사용자항목4", L281, 0)</f>
        <v>0</v>
      </c>
      <c r="AG281">
        <f t="shared" ref="AG281:AG291" si="126">IF(P281="사용자항목5", L281, 0)</f>
        <v>0</v>
      </c>
      <c r="AH281">
        <f t="shared" ref="AH281:AH291" si="127">IF(P281="사용자항목6", L281, 0)</f>
        <v>0</v>
      </c>
      <c r="AI281">
        <f t="shared" ref="AI281:AI291" si="128">IF(P281="사용자항목7", L281, 0)</f>
        <v>0</v>
      </c>
      <c r="AJ281">
        <f t="shared" ref="AJ281:AJ291" si="129">IF(P281="사용자항목8", L281, 0)</f>
        <v>0</v>
      </c>
      <c r="AK281">
        <f t="shared" ref="AK281:AK291" si="130">IF(P281="사용자항목9", L281, 0)</f>
        <v>0</v>
      </c>
      <c r="AL281">
        <f t="shared" ref="AL281:AL291" si="131">IF(P281="사용자항목10", L281, 0)</f>
        <v>0</v>
      </c>
      <c r="AM281">
        <f t="shared" ref="AM281:AM291" si="132">IF(P281="사용자항목11", L281, 0)</f>
        <v>0</v>
      </c>
      <c r="AN281">
        <f t="shared" ref="AN281:AN291" si="133">IF(P281="사용자항목12", L281, 0)</f>
        <v>0</v>
      </c>
      <c r="AO281">
        <f t="shared" ref="AO281:AO291" si="134">IF(P281="사용자항목13", L281, 0)</f>
        <v>0</v>
      </c>
      <c r="AP281">
        <f t="shared" ref="AP281:AP291" si="135">IF(P281="사용자항목14", L281, 0)</f>
        <v>0</v>
      </c>
    </row>
    <row r="282" spans="1:45" ht="15.95" customHeight="1" x14ac:dyDescent="0.25">
      <c r="A282" s="8" t="s">
        <v>272</v>
      </c>
      <c r="B282" s="8" t="s">
        <v>273</v>
      </c>
      <c r="C282" s="9" t="s">
        <v>61</v>
      </c>
      <c r="D282" s="10">
        <v>12.5</v>
      </c>
      <c r="E282" s="10"/>
      <c r="F282" s="10"/>
      <c r="G282" s="10"/>
      <c r="H282" s="10"/>
      <c r="I282" s="10"/>
      <c r="J282" s="10"/>
      <c r="K282" s="10"/>
      <c r="L282" s="10"/>
      <c r="M282" s="8" t="s">
        <v>274</v>
      </c>
      <c r="O282" t="str">
        <f>""</f>
        <v/>
      </c>
      <c r="P282" s="11" t="s">
        <v>17</v>
      </c>
      <c r="Q282">
        <v>1</v>
      </c>
      <c r="R282">
        <f t="shared" si="111"/>
        <v>0</v>
      </c>
      <c r="S282">
        <f t="shared" si="112"/>
        <v>0</v>
      </c>
      <c r="T282">
        <f t="shared" si="113"/>
        <v>0</v>
      </c>
      <c r="U282">
        <f t="shared" si="114"/>
        <v>0</v>
      </c>
      <c r="V282">
        <f t="shared" si="115"/>
        <v>0</v>
      </c>
      <c r="W282">
        <f t="shared" si="116"/>
        <v>0</v>
      </c>
      <c r="X282">
        <f t="shared" si="117"/>
        <v>0</v>
      </c>
      <c r="Y282">
        <f t="shared" si="118"/>
        <v>0</v>
      </c>
      <c r="Z282">
        <f t="shared" si="119"/>
        <v>0</v>
      </c>
      <c r="AA282">
        <f t="shared" si="120"/>
        <v>0</v>
      </c>
      <c r="AB282">
        <f t="shared" si="121"/>
        <v>0</v>
      </c>
      <c r="AC282">
        <f t="shared" si="122"/>
        <v>0</v>
      </c>
      <c r="AD282">
        <f t="shared" si="123"/>
        <v>0</v>
      </c>
      <c r="AE282">
        <f t="shared" si="124"/>
        <v>0</v>
      </c>
      <c r="AF282">
        <f t="shared" si="125"/>
        <v>0</v>
      </c>
      <c r="AG282">
        <f t="shared" si="126"/>
        <v>0</v>
      </c>
      <c r="AH282">
        <f t="shared" si="127"/>
        <v>0</v>
      </c>
      <c r="AI282">
        <f t="shared" si="128"/>
        <v>0</v>
      </c>
      <c r="AJ282">
        <f t="shared" si="129"/>
        <v>0</v>
      </c>
      <c r="AK282">
        <f t="shared" si="130"/>
        <v>0</v>
      </c>
      <c r="AL282">
        <f t="shared" si="131"/>
        <v>0</v>
      </c>
      <c r="AM282">
        <f t="shared" si="132"/>
        <v>0</v>
      </c>
      <c r="AN282">
        <f t="shared" si="133"/>
        <v>0</v>
      </c>
      <c r="AO282">
        <f t="shared" si="134"/>
        <v>0</v>
      </c>
      <c r="AP282">
        <f t="shared" si="135"/>
        <v>0</v>
      </c>
    </row>
    <row r="283" spans="1:45" ht="15.95" customHeight="1" x14ac:dyDescent="0.25">
      <c r="A283" s="8" t="s">
        <v>275</v>
      </c>
      <c r="B283" s="8" t="s">
        <v>276</v>
      </c>
      <c r="C283" s="9" t="s">
        <v>61</v>
      </c>
      <c r="D283" s="10">
        <v>50</v>
      </c>
      <c r="E283" s="10"/>
      <c r="F283" s="10"/>
      <c r="G283" s="10"/>
      <c r="H283" s="10"/>
      <c r="I283" s="10"/>
      <c r="J283" s="10"/>
      <c r="K283" s="10"/>
      <c r="L283" s="10"/>
      <c r="M283" s="8" t="s">
        <v>277</v>
      </c>
      <c r="O283" t="str">
        <f>""</f>
        <v/>
      </c>
      <c r="P283" s="11" t="s">
        <v>17</v>
      </c>
      <c r="Q283">
        <v>1</v>
      </c>
      <c r="R283">
        <f t="shared" si="111"/>
        <v>0</v>
      </c>
      <c r="S283">
        <f t="shared" si="112"/>
        <v>0</v>
      </c>
      <c r="T283">
        <f t="shared" si="113"/>
        <v>0</v>
      </c>
      <c r="U283">
        <f t="shared" si="114"/>
        <v>0</v>
      </c>
      <c r="V283">
        <f t="shared" si="115"/>
        <v>0</v>
      </c>
      <c r="W283">
        <f t="shared" si="116"/>
        <v>0</v>
      </c>
      <c r="X283">
        <f t="shared" si="117"/>
        <v>0</v>
      </c>
      <c r="Y283">
        <f t="shared" si="118"/>
        <v>0</v>
      </c>
      <c r="Z283">
        <f t="shared" si="119"/>
        <v>0</v>
      </c>
      <c r="AA283">
        <f t="shared" si="120"/>
        <v>0</v>
      </c>
      <c r="AB283">
        <f t="shared" si="121"/>
        <v>0</v>
      </c>
      <c r="AC283">
        <f t="shared" si="122"/>
        <v>0</v>
      </c>
      <c r="AD283">
        <f t="shared" si="123"/>
        <v>0</v>
      </c>
      <c r="AE283">
        <f t="shared" si="124"/>
        <v>0</v>
      </c>
      <c r="AF283">
        <f t="shared" si="125"/>
        <v>0</v>
      </c>
      <c r="AG283">
        <f t="shared" si="126"/>
        <v>0</v>
      </c>
      <c r="AH283">
        <f t="shared" si="127"/>
        <v>0</v>
      </c>
      <c r="AI283">
        <f t="shared" si="128"/>
        <v>0</v>
      </c>
      <c r="AJ283">
        <f t="shared" si="129"/>
        <v>0</v>
      </c>
      <c r="AK283">
        <f t="shared" si="130"/>
        <v>0</v>
      </c>
      <c r="AL283">
        <f t="shared" si="131"/>
        <v>0</v>
      </c>
      <c r="AM283">
        <f t="shared" si="132"/>
        <v>0</v>
      </c>
      <c r="AN283">
        <f t="shared" si="133"/>
        <v>0</v>
      </c>
      <c r="AO283">
        <f t="shared" si="134"/>
        <v>0</v>
      </c>
      <c r="AP283">
        <f t="shared" si="135"/>
        <v>0</v>
      </c>
    </row>
    <row r="284" spans="1:45" ht="15.95" customHeight="1" x14ac:dyDescent="0.25">
      <c r="A284" s="8" t="s">
        <v>278</v>
      </c>
      <c r="B284" s="8" t="s">
        <v>279</v>
      </c>
      <c r="C284" s="9" t="s">
        <v>52</v>
      </c>
      <c r="D284" s="10">
        <v>4.2</v>
      </c>
      <c r="E284" s="10"/>
      <c r="F284" s="10"/>
      <c r="G284" s="10"/>
      <c r="H284" s="10"/>
      <c r="I284" s="10"/>
      <c r="J284" s="10"/>
      <c r="K284" s="10"/>
      <c r="L284" s="10"/>
      <c r="M284" s="8" t="s">
        <v>280</v>
      </c>
      <c r="O284" t="str">
        <f>""</f>
        <v/>
      </c>
      <c r="P284" s="11" t="s">
        <v>17</v>
      </c>
      <c r="Q284">
        <v>1</v>
      </c>
      <c r="R284">
        <f t="shared" si="111"/>
        <v>0</v>
      </c>
      <c r="S284">
        <f t="shared" si="112"/>
        <v>0</v>
      </c>
      <c r="T284">
        <f t="shared" si="113"/>
        <v>0</v>
      </c>
      <c r="U284">
        <f t="shared" si="114"/>
        <v>0</v>
      </c>
      <c r="V284">
        <f t="shared" si="115"/>
        <v>0</v>
      </c>
      <c r="W284">
        <f t="shared" si="116"/>
        <v>0</v>
      </c>
      <c r="X284">
        <f t="shared" si="117"/>
        <v>0</v>
      </c>
      <c r="Y284">
        <f t="shared" si="118"/>
        <v>0</v>
      </c>
      <c r="Z284">
        <f t="shared" si="119"/>
        <v>0</v>
      </c>
      <c r="AA284">
        <f t="shared" si="120"/>
        <v>0</v>
      </c>
      <c r="AB284">
        <f t="shared" si="121"/>
        <v>0</v>
      </c>
      <c r="AC284">
        <f t="shared" si="122"/>
        <v>0</v>
      </c>
      <c r="AD284">
        <f t="shared" si="123"/>
        <v>0</v>
      </c>
      <c r="AE284">
        <f t="shared" si="124"/>
        <v>0</v>
      </c>
      <c r="AF284">
        <f t="shared" si="125"/>
        <v>0</v>
      </c>
      <c r="AG284">
        <f t="shared" si="126"/>
        <v>0</v>
      </c>
      <c r="AH284">
        <f t="shared" si="127"/>
        <v>0</v>
      </c>
      <c r="AI284">
        <f t="shared" si="128"/>
        <v>0</v>
      </c>
      <c r="AJ284">
        <f t="shared" si="129"/>
        <v>0</v>
      </c>
      <c r="AK284">
        <f t="shared" si="130"/>
        <v>0</v>
      </c>
      <c r="AL284">
        <f t="shared" si="131"/>
        <v>0</v>
      </c>
      <c r="AM284">
        <f t="shared" si="132"/>
        <v>0</v>
      </c>
      <c r="AN284">
        <f t="shared" si="133"/>
        <v>0</v>
      </c>
      <c r="AO284">
        <f t="shared" si="134"/>
        <v>0</v>
      </c>
      <c r="AP284">
        <f t="shared" si="135"/>
        <v>0</v>
      </c>
    </row>
    <row r="285" spans="1:45" ht="15.95" customHeight="1" x14ac:dyDescent="0.25">
      <c r="A285" s="8" t="s">
        <v>281</v>
      </c>
      <c r="B285" s="8" t="s">
        <v>282</v>
      </c>
      <c r="C285" s="9" t="s">
        <v>52</v>
      </c>
      <c r="D285" s="10">
        <v>24</v>
      </c>
      <c r="E285" s="10"/>
      <c r="F285" s="10"/>
      <c r="G285" s="10"/>
      <c r="H285" s="10"/>
      <c r="I285" s="10"/>
      <c r="J285" s="10"/>
      <c r="K285" s="10"/>
      <c r="L285" s="10"/>
      <c r="M285" s="8" t="s">
        <v>283</v>
      </c>
      <c r="O285" t="str">
        <f>""</f>
        <v/>
      </c>
      <c r="P285" s="11" t="s">
        <v>17</v>
      </c>
      <c r="Q285">
        <v>1</v>
      </c>
      <c r="R285">
        <f t="shared" si="111"/>
        <v>0</v>
      </c>
      <c r="S285">
        <f t="shared" si="112"/>
        <v>0</v>
      </c>
      <c r="T285">
        <f t="shared" si="113"/>
        <v>0</v>
      </c>
      <c r="U285">
        <f t="shared" si="114"/>
        <v>0</v>
      </c>
      <c r="V285">
        <f t="shared" si="115"/>
        <v>0</v>
      </c>
      <c r="W285">
        <f t="shared" si="116"/>
        <v>0</v>
      </c>
      <c r="X285">
        <f t="shared" si="117"/>
        <v>0</v>
      </c>
      <c r="Y285">
        <f t="shared" si="118"/>
        <v>0</v>
      </c>
      <c r="Z285">
        <f t="shared" si="119"/>
        <v>0</v>
      </c>
      <c r="AA285">
        <f t="shared" si="120"/>
        <v>0</v>
      </c>
      <c r="AB285">
        <f t="shared" si="121"/>
        <v>0</v>
      </c>
      <c r="AC285">
        <f t="shared" si="122"/>
        <v>0</v>
      </c>
      <c r="AD285">
        <f t="shared" si="123"/>
        <v>0</v>
      </c>
      <c r="AE285">
        <f t="shared" si="124"/>
        <v>0</v>
      </c>
      <c r="AF285">
        <f t="shared" si="125"/>
        <v>0</v>
      </c>
      <c r="AG285">
        <f t="shared" si="126"/>
        <v>0</v>
      </c>
      <c r="AH285">
        <f t="shared" si="127"/>
        <v>0</v>
      </c>
      <c r="AI285">
        <f t="shared" si="128"/>
        <v>0</v>
      </c>
      <c r="AJ285">
        <f t="shared" si="129"/>
        <v>0</v>
      </c>
      <c r="AK285">
        <f t="shared" si="130"/>
        <v>0</v>
      </c>
      <c r="AL285">
        <f t="shared" si="131"/>
        <v>0</v>
      </c>
      <c r="AM285">
        <f t="shared" si="132"/>
        <v>0</v>
      </c>
      <c r="AN285">
        <f t="shared" si="133"/>
        <v>0</v>
      </c>
      <c r="AO285">
        <f t="shared" si="134"/>
        <v>0</v>
      </c>
      <c r="AP285">
        <f t="shared" si="135"/>
        <v>0</v>
      </c>
    </row>
    <row r="286" spans="1:45" ht="15.95" customHeight="1" x14ac:dyDescent="0.25">
      <c r="A286" s="8" t="s">
        <v>284</v>
      </c>
      <c r="B286" s="8" t="s">
        <v>285</v>
      </c>
      <c r="C286" s="9" t="s">
        <v>122</v>
      </c>
      <c r="D286" s="10">
        <v>13</v>
      </c>
      <c r="E286" s="10"/>
      <c r="F286" s="10"/>
      <c r="G286" s="10"/>
      <c r="H286" s="10"/>
      <c r="I286" s="10"/>
      <c r="J286" s="10"/>
      <c r="K286" s="10"/>
      <c r="L286" s="10"/>
      <c r="M286" s="8" t="s">
        <v>286</v>
      </c>
      <c r="O286" t="str">
        <f>""</f>
        <v/>
      </c>
      <c r="P286" s="11" t="s">
        <v>17</v>
      </c>
      <c r="Q286">
        <v>1</v>
      </c>
      <c r="R286">
        <f t="shared" si="111"/>
        <v>0</v>
      </c>
      <c r="S286">
        <f t="shared" si="112"/>
        <v>0</v>
      </c>
      <c r="T286">
        <f t="shared" si="113"/>
        <v>0</v>
      </c>
      <c r="U286">
        <f t="shared" si="114"/>
        <v>0</v>
      </c>
      <c r="V286">
        <f t="shared" si="115"/>
        <v>0</v>
      </c>
      <c r="W286">
        <f t="shared" si="116"/>
        <v>0</v>
      </c>
      <c r="X286">
        <f t="shared" si="117"/>
        <v>0</v>
      </c>
      <c r="Y286">
        <f t="shared" si="118"/>
        <v>0</v>
      </c>
      <c r="Z286">
        <f t="shared" si="119"/>
        <v>0</v>
      </c>
      <c r="AA286">
        <f t="shared" si="120"/>
        <v>0</v>
      </c>
      <c r="AB286">
        <f t="shared" si="121"/>
        <v>0</v>
      </c>
      <c r="AC286">
        <f t="shared" si="122"/>
        <v>0</v>
      </c>
      <c r="AD286">
        <f t="shared" si="123"/>
        <v>0</v>
      </c>
      <c r="AE286">
        <f t="shared" si="124"/>
        <v>0</v>
      </c>
      <c r="AF286">
        <f t="shared" si="125"/>
        <v>0</v>
      </c>
      <c r="AG286">
        <f t="shared" si="126"/>
        <v>0</v>
      </c>
      <c r="AH286">
        <f t="shared" si="127"/>
        <v>0</v>
      </c>
      <c r="AI286">
        <f t="shared" si="128"/>
        <v>0</v>
      </c>
      <c r="AJ286">
        <f t="shared" si="129"/>
        <v>0</v>
      </c>
      <c r="AK286">
        <f t="shared" si="130"/>
        <v>0</v>
      </c>
      <c r="AL286">
        <f t="shared" si="131"/>
        <v>0</v>
      </c>
      <c r="AM286">
        <f t="shared" si="132"/>
        <v>0</v>
      </c>
      <c r="AN286">
        <f t="shared" si="133"/>
        <v>0</v>
      </c>
      <c r="AO286">
        <f t="shared" si="134"/>
        <v>0</v>
      </c>
      <c r="AP286">
        <f t="shared" si="135"/>
        <v>0</v>
      </c>
    </row>
    <row r="287" spans="1:45" ht="15.95" customHeight="1" x14ac:dyDescent="0.25">
      <c r="A287" s="8" t="s">
        <v>287</v>
      </c>
      <c r="B287" s="8" t="s">
        <v>288</v>
      </c>
      <c r="C287" s="9" t="s">
        <v>101</v>
      </c>
      <c r="D287" s="10">
        <v>97.3</v>
      </c>
      <c r="E287" s="10"/>
      <c r="F287" s="10"/>
      <c r="G287" s="10"/>
      <c r="H287" s="10"/>
      <c r="I287" s="10"/>
      <c r="J287" s="10"/>
      <c r="K287" s="10"/>
      <c r="L287" s="10"/>
      <c r="M287" s="8" t="s">
        <v>289</v>
      </c>
      <c r="O287" t="str">
        <f>""</f>
        <v/>
      </c>
      <c r="P287" s="11" t="s">
        <v>17</v>
      </c>
      <c r="Q287">
        <v>1</v>
      </c>
      <c r="R287">
        <f t="shared" si="111"/>
        <v>0</v>
      </c>
      <c r="S287">
        <f t="shared" si="112"/>
        <v>0</v>
      </c>
      <c r="T287">
        <f t="shared" si="113"/>
        <v>0</v>
      </c>
      <c r="U287">
        <f t="shared" si="114"/>
        <v>0</v>
      </c>
      <c r="V287">
        <f t="shared" si="115"/>
        <v>0</v>
      </c>
      <c r="W287">
        <f t="shared" si="116"/>
        <v>0</v>
      </c>
      <c r="X287">
        <f t="shared" si="117"/>
        <v>0</v>
      </c>
      <c r="Y287">
        <f t="shared" si="118"/>
        <v>0</v>
      </c>
      <c r="Z287">
        <f t="shared" si="119"/>
        <v>0</v>
      </c>
      <c r="AA287">
        <f t="shared" si="120"/>
        <v>0</v>
      </c>
      <c r="AB287">
        <f t="shared" si="121"/>
        <v>0</v>
      </c>
      <c r="AC287">
        <f t="shared" si="122"/>
        <v>0</v>
      </c>
      <c r="AD287">
        <f t="shared" si="123"/>
        <v>0</v>
      </c>
      <c r="AE287">
        <f t="shared" si="124"/>
        <v>0</v>
      </c>
      <c r="AF287">
        <f t="shared" si="125"/>
        <v>0</v>
      </c>
      <c r="AG287">
        <f t="shared" si="126"/>
        <v>0</v>
      </c>
      <c r="AH287">
        <f t="shared" si="127"/>
        <v>0</v>
      </c>
      <c r="AI287">
        <f t="shared" si="128"/>
        <v>0</v>
      </c>
      <c r="AJ287">
        <f t="shared" si="129"/>
        <v>0</v>
      </c>
      <c r="AK287">
        <f t="shared" si="130"/>
        <v>0</v>
      </c>
      <c r="AL287">
        <f t="shared" si="131"/>
        <v>0</v>
      </c>
      <c r="AM287">
        <f t="shared" si="132"/>
        <v>0</v>
      </c>
      <c r="AN287">
        <f t="shared" si="133"/>
        <v>0</v>
      </c>
      <c r="AO287">
        <f t="shared" si="134"/>
        <v>0</v>
      </c>
      <c r="AP287">
        <f t="shared" si="135"/>
        <v>0</v>
      </c>
    </row>
    <row r="288" spans="1:45" ht="15.95" customHeight="1" x14ac:dyDescent="0.25">
      <c r="A288" s="8" t="s">
        <v>287</v>
      </c>
      <c r="B288" s="8" t="s">
        <v>290</v>
      </c>
      <c r="C288" s="9" t="s">
        <v>101</v>
      </c>
      <c r="D288" s="10">
        <v>12</v>
      </c>
      <c r="E288" s="10"/>
      <c r="F288" s="10"/>
      <c r="G288" s="10"/>
      <c r="H288" s="10"/>
      <c r="I288" s="10"/>
      <c r="J288" s="10"/>
      <c r="K288" s="10"/>
      <c r="L288" s="10"/>
      <c r="M288" s="8" t="s">
        <v>291</v>
      </c>
      <c r="O288" t="str">
        <f>""</f>
        <v/>
      </c>
      <c r="P288" s="11" t="s">
        <v>17</v>
      </c>
      <c r="Q288">
        <v>1</v>
      </c>
      <c r="R288">
        <f t="shared" si="111"/>
        <v>0</v>
      </c>
      <c r="S288">
        <f t="shared" si="112"/>
        <v>0</v>
      </c>
      <c r="T288">
        <f t="shared" si="113"/>
        <v>0</v>
      </c>
      <c r="U288">
        <f t="shared" si="114"/>
        <v>0</v>
      </c>
      <c r="V288">
        <f t="shared" si="115"/>
        <v>0</v>
      </c>
      <c r="W288">
        <f t="shared" si="116"/>
        <v>0</v>
      </c>
      <c r="X288">
        <f t="shared" si="117"/>
        <v>0</v>
      </c>
      <c r="Y288">
        <f t="shared" si="118"/>
        <v>0</v>
      </c>
      <c r="Z288">
        <f t="shared" si="119"/>
        <v>0</v>
      </c>
      <c r="AA288">
        <f t="shared" si="120"/>
        <v>0</v>
      </c>
      <c r="AB288">
        <f t="shared" si="121"/>
        <v>0</v>
      </c>
      <c r="AC288">
        <f t="shared" si="122"/>
        <v>0</v>
      </c>
      <c r="AD288">
        <f t="shared" si="123"/>
        <v>0</v>
      </c>
      <c r="AE288">
        <f t="shared" si="124"/>
        <v>0</v>
      </c>
      <c r="AF288">
        <f t="shared" si="125"/>
        <v>0</v>
      </c>
      <c r="AG288">
        <f t="shared" si="126"/>
        <v>0</v>
      </c>
      <c r="AH288">
        <f t="shared" si="127"/>
        <v>0</v>
      </c>
      <c r="AI288">
        <f t="shared" si="128"/>
        <v>0</v>
      </c>
      <c r="AJ288">
        <f t="shared" si="129"/>
        <v>0</v>
      </c>
      <c r="AK288">
        <f t="shared" si="130"/>
        <v>0</v>
      </c>
      <c r="AL288">
        <f t="shared" si="131"/>
        <v>0</v>
      </c>
      <c r="AM288">
        <f t="shared" si="132"/>
        <v>0</v>
      </c>
      <c r="AN288">
        <f t="shared" si="133"/>
        <v>0</v>
      </c>
      <c r="AO288">
        <f t="shared" si="134"/>
        <v>0</v>
      </c>
      <c r="AP288">
        <f t="shared" si="135"/>
        <v>0</v>
      </c>
    </row>
    <row r="289" spans="1:45" ht="15.95" customHeight="1" x14ac:dyDescent="0.25">
      <c r="A289" s="8" t="s">
        <v>292</v>
      </c>
      <c r="B289" s="8" t="s">
        <v>293</v>
      </c>
      <c r="C289" s="9" t="s">
        <v>87</v>
      </c>
      <c r="D289" s="10">
        <v>0.56699999999999995</v>
      </c>
      <c r="E289" s="10"/>
      <c r="F289" s="10"/>
      <c r="G289" s="10"/>
      <c r="H289" s="10"/>
      <c r="I289" s="10"/>
      <c r="J289" s="10"/>
      <c r="K289" s="10"/>
      <c r="L289" s="10"/>
      <c r="M289" s="8" t="s">
        <v>294</v>
      </c>
      <c r="O289" t="str">
        <f>""</f>
        <v/>
      </c>
      <c r="P289" s="11" t="s">
        <v>17</v>
      </c>
      <c r="Q289">
        <v>1</v>
      </c>
      <c r="R289">
        <f t="shared" si="111"/>
        <v>0</v>
      </c>
      <c r="S289">
        <f t="shared" si="112"/>
        <v>0</v>
      </c>
      <c r="T289">
        <f t="shared" si="113"/>
        <v>0</v>
      </c>
      <c r="U289">
        <f t="shared" si="114"/>
        <v>0</v>
      </c>
      <c r="V289">
        <f t="shared" si="115"/>
        <v>0</v>
      </c>
      <c r="W289">
        <f t="shared" si="116"/>
        <v>0</v>
      </c>
      <c r="X289">
        <f t="shared" si="117"/>
        <v>0</v>
      </c>
      <c r="Y289">
        <f t="shared" si="118"/>
        <v>0</v>
      </c>
      <c r="Z289">
        <f t="shared" si="119"/>
        <v>0</v>
      </c>
      <c r="AA289">
        <f t="shared" si="120"/>
        <v>0</v>
      </c>
      <c r="AB289">
        <f t="shared" si="121"/>
        <v>0</v>
      </c>
      <c r="AC289">
        <f t="shared" si="122"/>
        <v>0</v>
      </c>
      <c r="AD289">
        <f t="shared" si="123"/>
        <v>0</v>
      </c>
      <c r="AE289">
        <f t="shared" si="124"/>
        <v>0</v>
      </c>
      <c r="AF289">
        <f t="shared" si="125"/>
        <v>0</v>
      </c>
      <c r="AG289">
        <f t="shared" si="126"/>
        <v>0</v>
      </c>
      <c r="AH289">
        <f t="shared" si="127"/>
        <v>0</v>
      </c>
      <c r="AI289">
        <f t="shared" si="128"/>
        <v>0</v>
      </c>
      <c r="AJ289">
        <f t="shared" si="129"/>
        <v>0</v>
      </c>
      <c r="AK289">
        <f t="shared" si="130"/>
        <v>0</v>
      </c>
      <c r="AL289">
        <f t="shared" si="131"/>
        <v>0</v>
      </c>
      <c r="AM289">
        <f t="shared" si="132"/>
        <v>0</v>
      </c>
      <c r="AN289">
        <f t="shared" si="133"/>
        <v>0</v>
      </c>
      <c r="AO289">
        <f t="shared" si="134"/>
        <v>0</v>
      </c>
      <c r="AP289">
        <f t="shared" si="135"/>
        <v>0</v>
      </c>
    </row>
    <row r="290" spans="1:45" ht="15.95" customHeight="1" x14ac:dyDescent="0.25">
      <c r="A290" s="8" t="s">
        <v>295</v>
      </c>
      <c r="B290" s="8" t="s">
        <v>296</v>
      </c>
      <c r="C290" s="9" t="s">
        <v>87</v>
      </c>
      <c r="D290" s="10">
        <v>144.708</v>
      </c>
      <c r="E290" s="10"/>
      <c r="F290" s="10"/>
      <c r="G290" s="10"/>
      <c r="H290" s="10"/>
      <c r="I290" s="10"/>
      <c r="J290" s="10"/>
      <c r="K290" s="10"/>
      <c r="L290" s="10"/>
      <c r="M290" s="12"/>
      <c r="O290" t="str">
        <f>""</f>
        <v/>
      </c>
      <c r="P290" s="11" t="s">
        <v>17</v>
      </c>
      <c r="Q290">
        <v>1</v>
      </c>
      <c r="R290">
        <f t="shared" si="111"/>
        <v>0</v>
      </c>
      <c r="S290">
        <f t="shared" si="112"/>
        <v>0</v>
      </c>
      <c r="T290">
        <f t="shared" si="113"/>
        <v>0</v>
      </c>
      <c r="U290">
        <f t="shared" si="114"/>
        <v>0</v>
      </c>
      <c r="V290">
        <f t="shared" si="115"/>
        <v>0</v>
      </c>
      <c r="W290">
        <f t="shared" si="116"/>
        <v>0</v>
      </c>
      <c r="X290">
        <f t="shared" si="117"/>
        <v>0</v>
      </c>
      <c r="Y290">
        <f t="shared" si="118"/>
        <v>0</v>
      </c>
      <c r="Z290">
        <f t="shared" si="119"/>
        <v>0</v>
      </c>
      <c r="AA290">
        <f t="shared" si="120"/>
        <v>0</v>
      </c>
      <c r="AB290">
        <f t="shared" si="121"/>
        <v>0</v>
      </c>
      <c r="AC290">
        <f t="shared" si="122"/>
        <v>0</v>
      </c>
      <c r="AD290">
        <f t="shared" si="123"/>
        <v>0</v>
      </c>
      <c r="AE290">
        <f t="shared" si="124"/>
        <v>0</v>
      </c>
      <c r="AF290">
        <f t="shared" si="125"/>
        <v>0</v>
      </c>
      <c r="AG290">
        <f t="shared" si="126"/>
        <v>0</v>
      </c>
      <c r="AH290">
        <f t="shared" si="127"/>
        <v>0</v>
      </c>
      <c r="AI290">
        <f t="shared" si="128"/>
        <v>0</v>
      </c>
      <c r="AJ290">
        <f t="shared" si="129"/>
        <v>0</v>
      </c>
      <c r="AK290">
        <f t="shared" si="130"/>
        <v>0</v>
      </c>
      <c r="AL290">
        <f t="shared" si="131"/>
        <v>0</v>
      </c>
      <c r="AM290">
        <f t="shared" si="132"/>
        <v>0</v>
      </c>
      <c r="AN290">
        <f t="shared" si="133"/>
        <v>0</v>
      </c>
      <c r="AO290">
        <f t="shared" si="134"/>
        <v>0</v>
      </c>
      <c r="AP290">
        <f t="shared" si="135"/>
        <v>0</v>
      </c>
    </row>
    <row r="291" spans="1:45" ht="15.95" customHeight="1" x14ac:dyDescent="0.25">
      <c r="A291" s="8" t="s">
        <v>295</v>
      </c>
      <c r="B291" s="8" t="s">
        <v>297</v>
      </c>
      <c r="C291" s="9" t="s">
        <v>87</v>
      </c>
      <c r="D291" s="10">
        <v>1.042</v>
      </c>
      <c r="E291" s="10"/>
      <c r="F291" s="10"/>
      <c r="G291" s="10"/>
      <c r="H291" s="10"/>
      <c r="I291" s="10"/>
      <c r="J291" s="10"/>
      <c r="K291" s="10"/>
      <c r="L291" s="10"/>
      <c r="M291" s="12"/>
      <c r="O291" t="str">
        <f>""</f>
        <v/>
      </c>
      <c r="P291" s="11" t="s">
        <v>17</v>
      </c>
      <c r="Q291">
        <v>1</v>
      </c>
      <c r="R291">
        <f t="shared" si="111"/>
        <v>0</v>
      </c>
      <c r="S291">
        <f t="shared" si="112"/>
        <v>0</v>
      </c>
      <c r="T291">
        <f t="shared" si="113"/>
        <v>0</v>
      </c>
      <c r="U291">
        <f t="shared" si="114"/>
        <v>0</v>
      </c>
      <c r="V291">
        <f t="shared" si="115"/>
        <v>0</v>
      </c>
      <c r="W291">
        <f t="shared" si="116"/>
        <v>0</v>
      </c>
      <c r="X291">
        <f t="shared" si="117"/>
        <v>0</v>
      </c>
      <c r="Y291">
        <f t="shared" si="118"/>
        <v>0</v>
      </c>
      <c r="Z291">
        <f t="shared" si="119"/>
        <v>0</v>
      </c>
      <c r="AA291">
        <f t="shared" si="120"/>
        <v>0</v>
      </c>
      <c r="AB291">
        <f t="shared" si="121"/>
        <v>0</v>
      </c>
      <c r="AC291">
        <f t="shared" si="122"/>
        <v>0</v>
      </c>
      <c r="AD291">
        <f t="shared" si="123"/>
        <v>0</v>
      </c>
      <c r="AE291">
        <f t="shared" si="124"/>
        <v>0</v>
      </c>
      <c r="AF291">
        <f t="shared" si="125"/>
        <v>0</v>
      </c>
      <c r="AG291">
        <f t="shared" si="126"/>
        <v>0</v>
      </c>
      <c r="AH291">
        <f t="shared" si="127"/>
        <v>0</v>
      </c>
      <c r="AI291">
        <f t="shared" si="128"/>
        <v>0</v>
      </c>
      <c r="AJ291">
        <f t="shared" si="129"/>
        <v>0</v>
      </c>
      <c r="AK291">
        <f t="shared" si="130"/>
        <v>0</v>
      </c>
      <c r="AL291">
        <f t="shared" si="131"/>
        <v>0</v>
      </c>
      <c r="AM291">
        <f t="shared" si="132"/>
        <v>0</v>
      </c>
      <c r="AN291">
        <f t="shared" si="133"/>
        <v>0</v>
      </c>
      <c r="AO291">
        <f t="shared" si="134"/>
        <v>0</v>
      </c>
      <c r="AP291">
        <f t="shared" si="135"/>
        <v>0</v>
      </c>
    </row>
    <row r="292" spans="1:45" ht="15.95" customHeight="1" x14ac:dyDescent="0.25">
      <c r="A292" s="12"/>
      <c r="B292" s="12"/>
      <c r="C292" s="13"/>
      <c r="D292" s="10"/>
      <c r="E292" s="10"/>
      <c r="F292" s="10"/>
      <c r="G292" s="10"/>
      <c r="H292" s="10"/>
      <c r="I292" s="10"/>
      <c r="J292" s="10"/>
      <c r="K292" s="10"/>
      <c r="L292" s="10"/>
      <c r="M292" s="12"/>
    </row>
    <row r="293" spans="1:45" ht="15.95" customHeight="1" x14ac:dyDescent="0.25">
      <c r="A293" s="12"/>
      <c r="B293" s="12"/>
      <c r="C293" s="13"/>
      <c r="D293" s="10"/>
      <c r="E293" s="10"/>
      <c r="F293" s="10"/>
      <c r="G293" s="10"/>
      <c r="H293" s="10"/>
      <c r="I293" s="10"/>
      <c r="J293" s="10"/>
      <c r="K293" s="10"/>
      <c r="L293" s="10"/>
      <c r="M293" s="12"/>
    </row>
    <row r="294" spans="1:45" ht="15.95" customHeight="1" x14ac:dyDescent="0.25">
      <c r="A294" s="12"/>
      <c r="B294" s="12"/>
      <c r="C294" s="13"/>
      <c r="D294" s="10"/>
      <c r="E294" s="10"/>
      <c r="F294" s="10"/>
      <c r="G294" s="10"/>
      <c r="H294" s="10"/>
      <c r="I294" s="10"/>
      <c r="J294" s="10"/>
      <c r="K294" s="10"/>
      <c r="L294" s="10"/>
      <c r="M294" s="12"/>
    </row>
    <row r="295" spans="1:45" ht="15.95" customHeight="1" x14ac:dyDescent="0.25">
      <c r="A295" s="12"/>
      <c r="B295" s="12"/>
      <c r="C295" s="13"/>
      <c r="D295" s="10"/>
      <c r="E295" s="10"/>
      <c r="F295" s="10"/>
      <c r="G295" s="10"/>
      <c r="H295" s="10"/>
      <c r="I295" s="10"/>
      <c r="J295" s="10"/>
      <c r="K295" s="10"/>
      <c r="L295" s="10"/>
      <c r="M295" s="12"/>
    </row>
    <row r="296" spans="1:45" ht="15.95" customHeight="1" x14ac:dyDescent="0.25">
      <c r="A296" s="12"/>
      <c r="B296" s="12"/>
      <c r="C296" s="13"/>
      <c r="D296" s="10"/>
      <c r="E296" s="10"/>
      <c r="F296" s="10"/>
      <c r="G296" s="10"/>
      <c r="H296" s="10"/>
      <c r="I296" s="10"/>
      <c r="J296" s="10"/>
      <c r="K296" s="10"/>
      <c r="L296" s="10"/>
      <c r="M296" s="12"/>
    </row>
    <row r="297" spans="1:45" ht="15.95" customHeight="1" x14ac:dyDescent="0.25">
      <c r="A297" s="12"/>
      <c r="B297" s="12"/>
      <c r="C297" s="13"/>
      <c r="D297" s="10"/>
      <c r="E297" s="10"/>
      <c r="F297" s="10"/>
      <c r="G297" s="10"/>
      <c r="H297" s="10"/>
      <c r="I297" s="10"/>
      <c r="J297" s="10"/>
      <c r="K297" s="10"/>
      <c r="L297" s="10"/>
      <c r="M297" s="12"/>
    </row>
    <row r="298" spans="1:45" ht="15.95" customHeight="1" x14ac:dyDescent="0.25">
      <c r="A298" s="12"/>
      <c r="B298" s="12"/>
      <c r="C298" s="13"/>
      <c r="D298" s="10"/>
      <c r="E298" s="10"/>
      <c r="F298" s="10"/>
      <c r="G298" s="10"/>
      <c r="H298" s="10"/>
      <c r="I298" s="10"/>
      <c r="J298" s="10"/>
      <c r="K298" s="10"/>
      <c r="L298" s="10"/>
      <c r="M298" s="12"/>
    </row>
    <row r="299" spans="1:45" ht="15.95" customHeight="1" x14ac:dyDescent="0.25">
      <c r="A299" s="12"/>
      <c r="B299" s="12"/>
      <c r="C299" s="13"/>
      <c r="D299" s="10"/>
      <c r="E299" s="10"/>
      <c r="F299" s="10"/>
      <c r="G299" s="10"/>
      <c r="H299" s="10"/>
      <c r="I299" s="10"/>
      <c r="J299" s="10"/>
      <c r="K299" s="10"/>
      <c r="L299" s="10"/>
      <c r="M299" s="12"/>
    </row>
    <row r="300" spans="1:45" ht="15.95" customHeight="1" x14ac:dyDescent="0.25">
      <c r="A300" s="12"/>
      <c r="B300" s="12"/>
      <c r="C300" s="13"/>
      <c r="D300" s="10"/>
      <c r="E300" s="10"/>
      <c r="F300" s="10"/>
      <c r="G300" s="10"/>
      <c r="H300" s="10"/>
      <c r="I300" s="10"/>
      <c r="J300" s="10"/>
      <c r="K300" s="10"/>
      <c r="L300" s="10"/>
      <c r="M300" s="12"/>
    </row>
    <row r="301" spans="1:45" ht="15.95" customHeight="1" x14ac:dyDescent="0.25">
      <c r="A301" s="12"/>
      <c r="B301" s="12"/>
      <c r="C301" s="13"/>
      <c r="D301" s="10"/>
      <c r="E301" s="10"/>
      <c r="F301" s="10"/>
      <c r="G301" s="10"/>
      <c r="H301" s="10"/>
      <c r="I301" s="10"/>
      <c r="J301" s="10"/>
      <c r="K301" s="10"/>
      <c r="L301" s="10"/>
      <c r="M301" s="12"/>
    </row>
    <row r="302" spans="1:45" ht="15.95" customHeight="1" x14ac:dyDescent="0.25">
      <c r="A302" s="12"/>
      <c r="B302" s="12"/>
      <c r="C302" s="13"/>
      <c r="D302" s="10"/>
      <c r="E302" s="10"/>
      <c r="F302" s="10"/>
      <c r="G302" s="10"/>
      <c r="H302" s="10"/>
      <c r="I302" s="10"/>
      <c r="J302" s="10"/>
      <c r="K302" s="10"/>
      <c r="L302" s="10"/>
      <c r="M302" s="12"/>
    </row>
    <row r="303" spans="1:45" ht="15.95" customHeight="1" x14ac:dyDescent="0.25">
      <c r="A303" s="12"/>
      <c r="B303" s="12"/>
      <c r="C303" s="13"/>
      <c r="D303" s="10"/>
      <c r="E303" s="10"/>
      <c r="F303" s="10"/>
      <c r="G303" s="10"/>
      <c r="H303" s="10"/>
      <c r="I303" s="10"/>
      <c r="J303" s="10"/>
      <c r="K303" s="10"/>
      <c r="L303" s="10"/>
      <c r="M303" s="12"/>
    </row>
    <row r="304" spans="1:45" ht="15.95" customHeight="1" x14ac:dyDescent="0.25">
      <c r="A304" s="14" t="s">
        <v>57</v>
      </c>
      <c r="B304" s="15"/>
      <c r="C304" s="16"/>
      <c r="D304" s="17"/>
      <c r="E304" s="10"/>
      <c r="F304" s="17"/>
      <c r="G304" s="10"/>
      <c r="H304" s="17"/>
      <c r="I304" s="10"/>
      <c r="J304" s="17"/>
      <c r="K304" s="10"/>
      <c r="L304" s="17"/>
      <c r="M304" s="15"/>
      <c r="R304">
        <f t="shared" ref="R304:AS304" si="136">ROUNDDOWN(SUM(R281:R291), 0)</f>
        <v>0</v>
      </c>
      <c r="S304">
        <f t="shared" si="136"/>
        <v>0</v>
      </c>
      <c r="T304">
        <f t="shared" si="136"/>
        <v>0</v>
      </c>
      <c r="U304">
        <f t="shared" si="136"/>
        <v>0</v>
      </c>
      <c r="V304">
        <f t="shared" si="136"/>
        <v>0</v>
      </c>
      <c r="W304">
        <f t="shared" si="136"/>
        <v>0</v>
      </c>
      <c r="X304">
        <f t="shared" si="136"/>
        <v>0</v>
      </c>
      <c r="Y304">
        <f t="shared" si="136"/>
        <v>0</v>
      </c>
      <c r="Z304">
        <f t="shared" si="136"/>
        <v>0</v>
      </c>
      <c r="AA304">
        <f t="shared" si="136"/>
        <v>0</v>
      </c>
      <c r="AB304">
        <f t="shared" si="136"/>
        <v>0</v>
      </c>
      <c r="AC304">
        <f t="shared" si="136"/>
        <v>0</v>
      </c>
      <c r="AD304">
        <f t="shared" si="136"/>
        <v>0</v>
      </c>
      <c r="AE304">
        <f t="shared" si="136"/>
        <v>0</v>
      </c>
      <c r="AF304">
        <f t="shared" si="136"/>
        <v>0</v>
      </c>
      <c r="AG304">
        <f t="shared" si="136"/>
        <v>0</v>
      </c>
      <c r="AH304">
        <f t="shared" si="136"/>
        <v>0</v>
      </c>
      <c r="AI304">
        <f t="shared" si="136"/>
        <v>0</v>
      </c>
      <c r="AJ304">
        <f t="shared" si="136"/>
        <v>0</v>
      </c>
      <c r="AK304">
        <f t="shared" si="136"/>
        <v>0</v>
      </c>
      <c r="AL304">
        <f t="shared" si="136"/>
        <v>0</v>
      </c>
      <c r="AM304">
        <f t="shared" si="136"/>
        <v>0</v>
      </c>
      <c r="AN304">
        <f t="shared" si="136"/>
        <v>0</v>
      </c>
      <c r="AO304">
        <f t="shared" si="136"/>
        <v>0</v>
      </c>
      <c r="AP304">
        <f t="shared" si="136"/>
        <v>0</v>
      </c>
      <c r="AQ304">
        <f t="shared" si="136"/>
        <v>0</v>
      </c>
      <c r="AR304">
        <f t="shared" si="136"/>
        <v>0</v>
      </c>
      <c r="AS304">
        <f t="shared" si="136"/>
        <v>0</v>
      </c>
    </row>
    <row r="305" spans="1:42" ht="15.95" customHeight="1" x14ac:dyDescent="0.25">
      <c r="A305" s="6" t="s">
        <v>298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42" ht="15.95" customHeight="1" x14ac:dyDescent="0.25">
      <c r="A306" s="8" t="s">
        <v>299</v>
      </c>
      <c r="B306" s="8" t="s">
        <v>300</v>
      </c>
      <c r="C306" s="9" t="s">
        <v>52</v>
      </c>
      <c r="D306" s="10">
        <v>250</v>
      </c>
      <c r="E306" s="10"/>
      <c r="F306" s="10"/>
      <c r="G306" s="10"/>
      <c r="H306" s="10"/>
      <c r="I306" s="10"/>
      <c r="J306" s="10"/>
      <c r="K306" s="10"/>
      <c r="L306" s="10"/>
      <c r="M306" s="8" t="s">
        <v>301</v>
      </c>
      <c r="O306" t="str">
        <f>""</f>
        <v/>
      </c>
      <c r="P306" s="11" t="s">
        <v>17</v>
      </c>
      <c r="Q306">
        <v>1</v>
      </c>
      <c r="R306">
        <f t="shared" ref="R306:R314" si="137">IF(P306="기계경비", J306, 0)</f>
        <v>0</v>
      </c>
      <c r="S306">
        <f t="shared" ref="S306:S314" si="138">IF(P306="운반비", J306, 0)</f>
        <v>0</v>
      </c>
      <c r="T306">
        <f t="shared" ref="T306:T314" si="139">IF(P306="작업부산물", F306, 0)</f>
        <v>0</v>
      </c>
      <c r="U306">
        <f t="shared" ref="U306:U314" si="140">IF(P306="관급", F306, 0)</f>
        <v>0</v>
      </c>
      <c r="V306">
        <f t="shared" ref="V306:V314" si="141">IF(P306="외주비", J306, 0)</f>
        <v>0</v>
      </c>
      <c r="W306">
        <f t="shared" ref="W306:W314" si="142">IF(P306="장비비", J306, 0)</f>
        <v>0</v>
      </c>
      <c r="X306">
        <f t="shared" ref="X306:X314" si="143">IF(P306="폐기물처리비", J306, 0)</f>
        <v>0</v>
      </c>
      <c r="Y306">
        <f t="shared" ref="Y306:Y314" si="144">IF(P306="가설비", J306, 0)</f>
        <v>0</v>
      </c>
      <c r="Z306">
        <f t="shared" ref="Z306:Z314" si="145">IF(P306="잡비제외분", F306, 0)</f>
        <v>0</v>
      </c>
      <c r="AA306">
        <f t="shared" ref="AA306:AA314" si="146">IF(P306="사급자재대", L306, 0)</f>
        <v>0</v>
      </c>
      <c r="AB306">
        <f t="shared" ref="AB306:AB314" si="147">IF(P306="관급자재대", L306, 0)</f>
        <v>0</v>
      </c>
      <c r="AC306">
        <f t="shared" ref="AC306:AC314" si="148">IF(P306="관급자 관급 자재대", L306, 0)</f>
        <v>0</v>
      </c>
      <c r="AD306">
        <f t="shared" ref="AD306:AD314" si="149">IF(P306="사용자항목2", L306, 0)</f>
        <v>0</v>
      </c>
      <c r="AE306">
        <f t="shared" ref="AE306:AE314" si="150">IF(P306="사용자항목3", L306, 0)</f>
        <v>0</v>
      </c>
      <c r="AF306">
        <f t="shared" ref="AF306:AF314" si="151">IF(P306="사용자항목4", L306, 0)</f>
        <v>0</v>
      </c>
      <c r="AG306">
        <f t="shared" ref="AG306:AG314" si="152">IF(P306="사용자항목5", L306, 0)</f>
        <v>0</v>
      </c>
      <c r="AH306">
        <f t="shared" ref="AH306:AH314" si="153">IF(P306="사용자항목6", L306, 0)</f>
        <v>0</v>
      </c>
      <c r="AI306">
        <f t="shared" ref="AI306:AI314" si="154">IF(P306="사용자항목7", L306, 0)</f>
        <v>0</v>
      </c>
      <c r="AJ306">
        <f t="shared" ref="AJ306:AJ314" si="155">IF(P306="사용자항목8", L306, 0)</f>
        <v>0</v>
      </c>
      <c r="AK306">
        <f t="shared" ref="AK306:AK314" si="156">IF(P306="사용자항목9", L306, 0)</f>
        <v>0</v>
      </c>
      <c r="AL306">
        <f t="shared" ref="AL306:AL314" si="157">IF(P306="사용자항목10", L306, 0)</f>
        <v>0</v>
      </c>
      <c r="AM306">
        <f t="shared" ref="AM306:AM314" si="158">IF(P306="사용자항목11", L306, 0)</f>
        <v>0</v>
      </c>
      <c r="AN306">
        <f t="shared" ref="AN306:AN314" si="159">IF(P306="사용자항목12", L306, 0)</f>
        <v>0</v>
      </c>
      <c r="AO306">
        <f t="shared" ref="AO306:AO314" si="160">IF(P306="사용자항목13", L306, 0)</f>
        <v>0</v>
      </c>
      <c r="AP306">
        <f t="shared" ref="AP306:AP314" si="161">IF(P306="사용자항목14", L306, 0)</f>
        <v>0</v>
      </c>
    </row>
    <row r="307" spans="1:42" ht="15.95" customHeight="1" x14ac:dyDescent="0.25">
      <c r="A307" s="8" t="s">
        <v>302</v>
      </c>
      <c r="B307" s="8" t="s">
        <v>303</v>
      </c>
      <c r="C307" s="9" t="s">
        <v>122</v>
      </c>
      <c r="D307" s="10">
        <v>17</v>
      </c>
      <c r="E307" s="10"/>
      <c r="F307" s="10"/>
      <c r="G307" s="10"/>
      <c r="H307" s="10"/>
      <c r="I307" s="10"/>
      <c r="J307" s="10"/>
      <c r="K307" s="10"/>
      <c r="L307" s="10"/>
      <c r="M307" s="12"/>
      <c r="O307" t="str">
        <f>"01"</f>
        <v>01</v>
      </c>
      <c r="P307" s="11" t="s">
        <v>17</v>
      </c>
      <c r="Q307">
        <v>1</v>
      </c>
      <c r="R307">
        <f t="shared" si="137"/>
        <v>0</v>
      </c>
      <c r="S307">
        <f t="shared" si="138"/>
        <v>0</v>
      </c>
      <c r="T307">
        <f t="shared" si="139"/>
        <v>0</v>
      </c>
      <c r="U307">
        <f t="shared" si="140"/>
        <v>0</v>
      </c>
      <c r="V307">
        <f t="shared" si="141"/>
        <v>0</v>
      </c>
      <c r="W307">
        <f t="shared" si="142"/>
        <v>0</v>
      </c>
      <c r="X307">
        <f t="shared" si="143"/>
        <v>0</v>
      </c>
      <c r="Y307">
        <f t="shared" si="144"/>
        <v>0</v>
      </c>
      <c r="Z307">
        <f t="shared" si="145"/>
        <v>0</v>
      </c>
      <c r="AA307">
        <f t="shared" si="146"/>
        <v>0</v>
      </c>
      <c r="AB307">
        <f t="shared" si="147"/>
        <v>0</v>
      </c>
      <c r="AC307">
        <f t="shared" si="148"/>
        <v>0</v>
      </c>
      <c r="AD307">
        <f t="shared" si="149"/>
        <v>0</v>
      </c>
      <c r="AE307">
        <f t="shared" si="150"/>
        <v>0</v>
      </c>
      <c r="AF307">
        <f t="shared" si="151"/>
        <v>0</v>
      </c>
      <c r="AG307">
        <f t="shared" si="152"/>
        <v>0</v>
      </c>
      <c r="AH307">
        <f t="shared" si="153"/>
        <v>0</v>
      </c>
      <c r="AI307">
        <f t="shared" si="154"/>
        <v>0</v>
      </c>
      <c r="AJ307">
        <f t="shared" si="155"/>
        <v>0</v>
      </c>
      <c r="AK307">
        <f t="shared" si="156"/>
        <v>0</v>
      </c>
      <c r="AL307">
        <f t="shared" si="157"/>
        <v>0</v>
      </c>
      <c r="AM307">
        <f t="shared" si="158"/>
        <v>0</v>
      </c>
      <c r="AN307">
        <f t="shared" si="159"/>
        <v>0</v>
      </c>
      <c r="AO307">
        <f t="shared" si="160"/>
        <v>0</v>
      </c>
      <c r="AP307">
        <f t="shared" si="161"/>
        <v>0</v>
      </c>
    </row>
    <row r="308" spans="1:42" ht="15.95" customHeight="1" x14ac:dyDescent="0.25">
      <c r="A308" s="8" t="s">
        <v>304</v>
      </c>
      <c r="B308" s="8" t="s">
        <v>305</v>
      </c>
      <c r="C308" s="9" t="s">
        <v>141</v>
      </c>
      <c r="D308" s="10">
        <v>14</v>
      </c>
      <c r="E308" s="10"/>
      <c r="F308" s="10"/>
      <c r="G308" s="10"/>
      <c r="H308" s="10"/>
      <c r="I308" s="10"/>
      <c r="J308" s="10"/>
      <c r="K308" s="10"/>
      <c r="L308" s="10"/>
      <c r="M308" s="12"/>
      <c r="O308" t="str">
        <f>"01"</f>
        <v>01</v>
      </c>
      <c r="P308" s="11" t="s">
        <v>17</v>
      </c>
      <c r="Q308">
        <v>1</v>
      </c>
      <c r="R308">
        <f t="shared" si="137"/>
        <v>0</v>
      </c>
      <c r="S308">
        <f t="shared" si="138"/>
        <v>0</v>
      </c>
      <c r="T308">
        <f t="shared" si="139"/>
        <v>0</v>
      </c>
      <c r="U308">
        <f t="shared" si="140"/>
        <v>0</v>
      </c>
      <c r="V308">
        <f t="shared" si="141"/>
        <v>0</v>
      </c>
      <c r="W308">
        <f t="shared" si="142"/>
        <v>0</v>
      </c>
      <c r="X308">
        <f t="shared" si="143"/>
        <v>0</v>
      </c>
      <c r="Y308">
        <f t="shared" si="144"/>
        <v>0</v>
      </c>
      <c r="Z308">
        <f t="shared" si="145"/>
        <v>0</v>
      </c>
      <c r="AA308">
        <f t="shared" si="146"/>
        <v>0</v>
      </c>
      <c r="AB308">
        <f t="shared" si="147"/>
        <v>0</v>
      </c>
      <c r="AC308">
        <f t="shared" si="148"/>
        <v>0</v>
      </c>
      <c r="AD308">
        <f t="shared" si="149"/>
        <v>0</v>
      </c>
      <c r="AE308">
        <f t="shared" si="150"/>
        <v>0</v>
      </c>
      <c r="AF308">
        <f t="shared" si="151"/>
        <v>0</v>
      </c>
      <c r="AG308">
        <f t="shared" si="152"/>
        <v>0</v>
      </c>
      <c r="AH308">
        <f t="shared" si="153"/>
        <v>0</v>
      </c>
      <c r="AI308">
        <f t="shared" si="154"/>
        <v>0</v>
      </c>
      <c r="AJ308">
        <f t="shared" si="155"/>
        <v>0</v>
      </c>
      <c r="AK308">
        <f t="shared" si="156"/>
        <v>0</v>
      </c>
      <c r="AL308">
        <f t="shared" si="157"/>
        <v>0</v>
      </c>
      <c r="AM308">
        <f t="shared" si="158"/>
        <v>0</v>
      </c>
      <c r="AN308">
        <f t="shared" si="159"/>
        <v>0</v>
      </c>
      <c r="AO308">
        <f t="shared" si="160"/>
        <v>0</v>
      </c>
      <c r="AP308">
        <f t="shared" si="161"/>
        <v>0</v>
      </c>
    </row>
    <row r="309" spans="1:42" ht="15.95" customHeight="1" x14ac:dyDescent="0.25">
      <c r="A309" s="8" t="s">
        <v>306</v>
      </c>
      <c r="B309" s="8" t="s">
        <v>307</v>
      </c>
      <c r="C309" s="9" t="s">
        <v>101</v>
      </c>
      <c r="D309" s="10">
        <v>102</v>
      </c>
      <c r="E309" s="10"/>
      <c r="F309" s="10"/>
      <c r="G309" s="10"/>
      <c r="H309" s="10"/>
      <c r="I309" s="10"/>
      <c r="J309" s="10"/>
      <c r="K309" s="10"/>
      <c r="L309" s="10"/>
      <c r="M309" s="8" t="s">
        <v>308</v>
      </c>
      <c r="O309" t="str">
        <f>""</f>
        <v/>
      </c>
      <c r="P309" s="11" t="s">
        <v>17</v>
      </c>
      <c r="Q309">
        <v>1</v>
      </c>
      <c r="R309">
        <f t="shared" si="137"/>
        <v>0</v>
      </c>
      <c r="S309">
        <f t="shared" si="138"/>
        <v>0</v>
      </c>
      <c r="T309">
        <f t="shared" si="139"/>
        <v>0</v>
      </c>
      <c r="U309">
        <f t="shared" si="140"/>
        <v>0</v>
      </c>
      <c r="V309">
        <f t="shared" si="141"/>
        <v>0</v>
      </c>
      <c r="W309">
        <f t="shared" si="142"/>
        <v>0</v>
      </c>
      <c r="X309">
        <f t="shared" si="143"/>
        <v>0</v>
      </c>
      <c r="Y309">
        <f t="shared" si="144"/>
        <v>0</v>
      </c>
      <c r="Z309">
        <f t="shared" si="145"/>
        <v>0</v>
      </c>
      <c r="AA309">
        <f t="shared" si="146"/>
        <v>0</v>
      </c>
      <c r="AB309">
        <f t="shared" si="147"/>
        <v>0</v>
      </c>
      <c r="AC309">
        <f t="shared" si="148"/>
        <v>0</v>
      </c>
      <c r="AD309">
        <f t="shared" si="149"/>
        <v>0</v>
      </c>
      <c r="AE309">
        <f t="shared" si="150"/>
        <v>0</v>
      </c>
      <c r="AF309">
        <f t="shared" si="151"/>
        <v>0</v>
      </c>
      <c r="AG309">
        <f t="shared" si="152"/>
        <v>0</v>
      </c>
      <c r="AH309">
        <f t="shared" si="153"/>
        <v>0</v>
      </c>
      <c r="AI309">
        <f t="shared" si="154"/>
        <v>0</v>
      </c>
      <c r="AJ309">
        <f t="shared" si="155"/>
        <v>0</v>
      </c>
      <c r="AK309">
        <f t="shared" si="156"/>
        <v>0</v>
      </c>
      <c r="AL309">
        <f t="shared" si="157"/>
        <v>0</v>
      </c>
      <c r="AM309">
        <f t="shared" si="158"/>
        <v>0</v>
      </c>
      <c r="AN309">
        <f t="shared" si="159"/>
        <v>0</v>
      </c>
      <c r="AO309">
        <f t="shared" si="160"/>
        <v>0</v>
      </c>
      <c r="AP309">
        <f t="shared" si="161"/>
        <v>0</v>
      </c>
    </row>
    <row r="310" spans="1:42" ht="15.95" customHeight="1" x14ac:dyDescent="0.25">
      <c r="A310" s="8" t="s">
        <v>306</v>
      </c>
      <c r="B310" s="8" t="s">
        <v>309</v>
      </c>
      <c r="C310" s="9" t="s">
        <v>101</v>
      </c>
      <c r="D310" s="10">
        <v>7</v>
      </c>
      <c r="E310" s="10"/>
      <c r="F310" s="10"/>
      <c r="G310" s="10"/>
      <c r="H310" s="10"/>
      <c r="I310" s="10"/>
      <c r="J310" s="10"/>
      <c r="K310" s="10"/>
      <c r="L310" s="10"/>
      <c r="M310" s="8" t="s">
        <v>310</v>
      </c>
      <c r="O310" t="str">
        <f>""</f>
        <v/>
      </c>
      <c r="P310" s="11" t="s">
        <v>17</v>
      </c>
      <c r="Q310">
        <v>1</v>
      </c>
      <c r="R310">
        <f t="shared" si="137"/>
        <v>0</v>
      </c>
      <c r="S310">
        <f t="shared" si="138"/>
        <v>0</v>
      </c>
      <c r="T310">
        <f t="shared" si="139"/>
        <v>0</v>
      </c>
      <c r="U310">
        <f t="shared" si="140"/>
        <v>0</v>
      </c>
      <c r="V310">
        <f t="shared" si="141"/>
        <v>0</v>
      </c>
      <c r="W310">
        <f t="shared" si="142"/>
        <v>0</v>
      </c>
      <c r="X310">
        <f t="shared" si="143"/>
        <v>0</v>
      </c>
      <c r="Y310">
        <f t="shared" si="144"/>
        <v>0</v>
      </c>
      <c r="Z310">
        <f t="shared" si="145"/>
        <v>0</v>
      </c>
      <c r="AA310">
        <f t="shared" si="146"/>
        <v>0</v>
      </c>
      <c r="AB310">
        <f t="shared" si="147"/>
        <v>0</v>
      </c>
      <c r="AC310">
        <f t="shared" si="148"/>
        <v>0</v>
      </c>
      <c r="AD310">
        <f t="shared" si="149"/>
        <v>0</v>
      </c>
      <c r="AE310">
        <f t="shared" si="150"/>
        <v>0</v>
      </c>
      <c r="AF310">
        <f t="shared" si="151"/>
        <v>0</v>
      </c>
      <c r="AG310">
        <f t="shared" si="152"/>
        <v>0</v>
      </c>
      <c r="AH310">
        <f t="shared" si="153"/>
        <v>0</v>
      </c>
      <c r="AI310">
        <f t="shared" si="154"/>
        <v>0</v>
      </c>
      <c r="AJ310">
        <f t="shared" si="155"/>
        <v>0</v>
      </c>
      <c r="AK310">
        <f t="shared" si="156"/>
        <v>0</v>
      </c>
      <c r="AL310">
        <f t="shared" si="157"/>
        <v>0</v>
      </c>
      <c r="AM310">
        <f t="shared" si="158"/>
        <v>0</v>
      </c>
      <c r="AN310">
        <f t="shared" si="159"/>
        <v>0</v>
      </c>
      <c r="AO310">
        <f t="shared" si="160"/>
        <v>0</v>
      </c>
      <c r="AP310">
        <f t="shared" si="161"/>
        <v>0</v>
      </c>
    </row>
    <row r="311" spans="1:42" ht="15.95" customHeight="1" x14ac:dyDescent="0.25">
      <c r="A311" s="8" t="s">
        <v>311</v>
      </c>
      <c r="B311" s="8" t="s">
        <v>312</v>
      </c>
      <c r="C311" s="9" t="s">
        <v>131</v>
      </c>
      <c r="D311" s="10">
        <v>12</v>
      </c>
      <c r="E311" s="10"/>
      <c r="F311" s="10"/>
      <c r="G311" s="10"/>
      <c r="H311" s="10"/>
      <c r="I311" s="10"/>
      <c r="J311" s="10"/>
      <c r="K311" s="10"/>
      <c r="L311" s="10"/>
      <c r="M311" s="8" t="s">
        <v>313</v>
      </c>
      <c r="O311" t="str">
        <f>""</f>
        <v/>
      </c>
      <c r="P311" s="11" t="s">
        <v>17</v>
      </c>
      <c r="Q311">
        <v>1</v>
      </c>
      <c r="R311">
        <f t="shared" si="137"/>
        <v>0</v>
      </c>
      <c r="S311">
        <f t="shared" si="138"/>
        <v>0</v>
      </c>
      <c r="T311">
        <f t="shared" si="139"/>
        <v>0</v>
      </c>
      <c r="U311">
        <f t="shared" si="140"/>
        <v>0</v>
      </c>
      <c r="V311">
        <f t="shared" si="141"/>
        <v>0</v>
      </c>
      <c r="W311">
        <f t="shared" si="142"/>
        <v>0</v>
      </c>
      <c r="X311">
        <f t="shared" si="143"/>
        <v>0</v>
      </c>
      <c r="Y311">
        <f t="shared" si="144"/>
        <v>0</v>
      </c>
      <c r="Z311">
        <f t="shared" si="145"/>
        <v>0</v>
      </c>
      <c r="AA311">
        <f t="shared" si="146"/>
        <v>0</v>
      </c>
      <c r="AB311">
        <f t="shared" si="147"/>
        <v>0</v>
      </c>
      <c r="AC311">
        <f t="shared" si="148"/>
        <v>0</v>
      </c>
      <c r="AD311">
        <f t="shared" si="149"/>
        <v>0</v>
      </c>
      <c r="AE311">
        <f t="shared" si="150"/>
        <v>0</v>
      </c>
      <c r="AF311">
        <f t="shared" si="151"/>
        <v>0</v>
      </c>
      <c r="AG311">
        <f t="shared" si="152"/>
        <v>0</v>
      </c>
      <c r="AH311">
        <f t="shared" si="153"/>
        <v>0</v>
      </c>
      <c r="AI311">
        <f t="shared" si="154"/>
        <v>0</v>
      </c>
      <c r="AJ311">
        <f t="shared" si="155"/>
        <v>0</v>
      </c>
      <c r="AK311">
        <f t="shared" si="156"/>
        <v>0</v>
      </c>
      <c r="AL311">
        <f t="shared" si="157"/>
        <v>0</v>
      </c>
      <c r="AM311">
        <f t="shared" si="158"/>
        <v>0</v>
      </c>
      <c r="AN311">
        <f t="shared" si="159"/>
        <v>0</v>
      </c>
      <c r="AO311">
        <f t="shared" si="160"/>
        <v>0</v>
      </c>
      <c r="AP311">
        <f t="shared" si="161"/>
        <v>0</v>
      </c>
    </row>
    <row r="312" spans="1:42" ht="15.95" customHeight="1" x14ac:dyDescent="0.25">
      <c r="A312" s="8" t="s">
        <v>314</v>
      </c>
      <c r="B312" s="8" t="s">
        <v>315</v>
      </c>
      <c r="C312" s="9" t="s">
        <v>141</v>
      </c>
      <c r="D312" s="10">
        <v>2</v>
      </c>
      <c r="E312" s="10"/>
      <c r="F312" s="10"/>
      <c r="G312" s="10"/>
      <c r="H312" s="10"/>
      <c r="I312" s="10"/>
      <c r="J312" s="10"/>
      <c r="K312" s="10"/>
      <c r="L312" s="10"/>
      <c r="M312" s="12"/>
      <c r="O312" t="str">
        <f>"01"</f>
        <v>01</v>
      </c>
      <c r="P312" s="11" t="s">
        <v>17</v>
      </c>
      <c r="Q312">
        <v>1</v>
      </c>
      <c r="R312">
        <f t="shared" si="137"/>
        <v>0</v>
      </c>
      <c r="S312">
        <f t="shared" si="138"/>
        <v>0</v>
      </c>
      <c r="T312">
        <f t="shared" si="139"/>
        <v>0</v>
      </c>
      <c r="U312">
        <f t="shared" si="140"/>
        <v>0</v>
      </c>
      <c r="V312">
        <f t="shared" si="141"/>
        <v>0</v>
      </c>
      <c r="W312">
        <f t="shared" si="142"/>
        <v>0</v>
      </c>
      <c r="X312">
        <f t="shared" si="143"/>
        <v>0</v>
      </c>
      <c r="Y312">
        <f t="shared" si="144"/>
        <v>0</v>
      </c>
      <c r="Z312">
        <f t="shared" si="145"/>
        <v>0</v>
      </c>
      <c r="AA312">
        <f t="shared" si="146"/>
        <v>0</v>
      </c>
      <c r="AB312">
        <f t="shared" si="147"/>
        <v>0</v>
      </c>
      <c r="AC312">
        <f t="shared" si="148"/>
        <v>0</v>
      </c>
      <c r="AD312">
        <f t="shared" si="149"/>
        <v>0</v>
      </c>
      <c r="AE312">
        <f t="shared" si="150"/>
        <v>0</v>
      </c>
      <c r="AF312">
        <f t="shared" si="151"/>
        <v>0</v>
      </c>
      <c r="AG312">
        <f t="shared" si="152"/>
        <v>0</v>
      </c>
      <c r="AH312">
        <f t="shared" si="153"/>
        <v>0</v>
      </c>
      <c r="AI312">
        <f t="shared" si="154"/>
        <v>0</v>
      </c>
      <c r="AJ312">
        <f t="shared" si="155"/>
        <v>0</v>
      </c>
      <c r="AK312">
        <f t="shared" si="156"/>
        <v>0</v>
      </c>
      <c r="AL312">
        <f t="shared" si="157"/>
        <v>0</v>
      </c>
      <c r="AM312">
        <f t="shared" si="158"/>
        <v>0</v>
      </c>
      <c r="AN312">
        <f t="shared" si="159"/>
        <v>0</v>
      </c>
      <c r="AO312">
        <f t="shared" si="160"/>
        <v>0</v>
      </c>
      <c r="AP312">
        <f t="shared" si="161"/>
        <v>0</v>
      </c>
    </row>
    <row r="313" spans="1:42" ht="15.95" customHeight="1" x14ac:dyDescent="0.25">
      <c r="A313" s="8" t="s">
        <v>316</v>
      </c>
      <c r="B313" s="8" t="s">
        <v>317</v>
      </c>
      <c r="C313" s="9" t="s">
        <v>52</v>
      </c>
      <c r="D313" s="10">
        <v>10.5</v>
      </c>
      <c r="E313" s="10"/>
      <c r="F313" s="10"/>
      <c r="G313" s="10"/>
      <c r="H313" s="10"/>
      <c r="I313" s="10"/>
      <c r="J313" s="10"/>
      <c r="K313" s="10"/>
      <c r="L313" s="10"/>
      <c r="M313" s="8" t="s">
        <v>318</v>
      </c>
      <c r="O313" t="str">
        <f>""</f>
        <v/>
      </c>
      <c r="P313" s="11" t="s">
        <v>17</v>
      </c>
      <c r="Q313">
        <v>1</v>
      </c>
      <c r="R313">
        <f t="shared" si="137"/>
        <v>0</v>
      </c>
      <c r="S313">
        <f t="shared" si="138"/>
        <v>0</v>
      </c>
      <c r="T313">
        <f t="shared" si="139"/>
        <v>0</v>
      </c>
      <c r="U313">
        <f t="shared" si="140"/>
        <v>0</v>
      </c>
      <c r="V313">
        <f t="shared" si="141"/>
        <v>0</v>
      </c>
      <c r="W313">
        <f t="shared" si="142"/>
        <v>0</v>
      </c>
      <c r="X313">
        <f t="shared" si="143"/>
        <v>0</v>
      </c>
      <c r="Y313">
        <f t="shared" si="144"/>
        <v>0</v>
      </c>
      <c r="Z313">
        <f t="shared" si="145"/>
        <v>0</v>
      </c>
      <c r="AA313">
        <f t="shared" si="146"/>
        <v>0</v>
      </c>
      <c r="AB313">
        <f t="shared" si="147"/>
        <v>0</v>
      </c>
      <c r="AC313">
        <f t="shared" si="148"/>
        <v>0</v>
      </c>
      <c r="AD313">
        <f t="shared" si="149"/>
        <v>0</v>
      </c>
      <c r="AE313">
        <f t="shared" si="150"/>
        <v>0</v>
      </c>
      <c r="AF313">
        <f t="shared" si="151"/>
        <v>0</v>
      </c>
      <c r="AG313">
        <f t="shared" si="152"/>
        <v>0</v>
      </c>
      <c r="AH313">
        <f t="shared" si="153"/>
        <v>0</v>
      </c>
      <c r="AI313">
        <f t="shared" si="154"/>
        <v>0</v>
      </c>
      <c r="AJ313">
        <f t="shared" si="155"/>
        <v>0</v>
      </c>
      <c r="AK313">
        <f t="shared" si="156"/>
        <v>0</v>
      </c>
      <c r="AL313">
        <f t="shared" si="157"/>
        <v>0</v>
      </c>
      <c r="AM313">
        <f t="shared" si="158"/>
        <v>0</v>
      </c>
      <c r="AN313">
        <f t="shared" si="159"/>
        <v>0</v>
      </c>
      <c r="AO313">
        <f t="shared" si="160"/>
        <v>0</v>
      </c>
      <c r="AP313">
        <f t="shared" si="161"/>
        <v>0</v>
      </c>
    </row>
    <row r="314" spans="1:42" ht="15.95" customHeight="1" x14ac:dyDescent="0.25">
      <c r="A314" s="8" t="s">
        <v>319</v>
      </c>
      <c r="B314" s="8" t="s">
        <v>320</v>
      </c>
      <c r="C314" s="9" t="s">
        <v>321</v>
      </c>
      <c r="D314" s="10">
        <v>5</v>
      </c>
      <c r="E314" s="10"/>
      <c r="F314" s="10"/>
      <c r="G314" s="10"/>
      <c r="H314" s="10"/>
      <c r="I314" s="10"/>
      <c r="J314" s="10"/>
      <c r="K314" s="10"/>
      <c r="L314" s="10"/>
      <c r="M314" s="8" t="s">
        <v>322</v>
      </c>
      <c r="O314" t="str">
        <f>""</f>
        <v/>
      </c>
      <c r="P314" s="11" t="s">
        <v>17</v>
      </c>
      <c r="Q314">
        <v>1</v>
      </c>
      <c r="R314">
        <f t="shared" si="137"/>
        <v>0</v>
      </c>
      <c r="S314">
        <f t="shared" si="138"/>
        <v>0</v>
      </c>
      <c r="T314">
        <f t="shared" si="139"/>
        <v>0</v>
      </c>
      <c r="U314">
        <f t="shared" si="140"/>
        <v>0</v>
      </c>
      <c r="V314">
        <f t="shared" si="141"/>
        <v>0</v>
      </c>
      <c r="W314">
        <f t="shared" si="142"/>
        <v>0</v>
      </c>
      <c r="X314">
        <f t="shared" si="143"/>
        <v>0</v>
      </c>
      <c r="Y314">
        <f t="shared" si="144"/>
        <v>0</v>
      </c>
      <c r="Z314">
        <f t="shared" si="145"/>
        <v>0</v>
      </c>
      <c r="AA314">
        <f t="shared" si="146"/>
        <v>0</v>
      </c>
      <c r="AB314">
        <f t="shared" si="147"/>
        <v>0</v>
      </c>
      <c r="AC314">
        <f t="shared" si="148"/>
        <v>0</v>
      </c>
      <c r="AD314">
        <f t="shared" si="149"/>
        <v>0</v>
      </c>
      <c r="AE314">
        <f t="shared" si="150"/>
        <v>0</v>
      </c>
      <c r="AF314">
        <f t="shared" si="151"/>
        <v>0</v>
      </c>
      <c r="AG314">
        <f t="shared" si="152"/>
        <v>0</v>
      </c>
      <c r="AH314">
        <f t="shared" si="153"/>
        <v>0</v>
      </c>
      <c r="AI314">
        <f t="shared" si="154"/>
        <v>0</v>
      </c>
      <c r="AJ314">
        <f t="shared" si="155"/>
        <v>0</v>
      </c>
      <c r="AK314">
        <f t="shared" si="156"/>
        <v>0</v>
      </c>
      <c r="AL314">
        <f t="shared" si="157"/>
        <v>0</v>
      </c>
      <c r="AM314">
        <f t="shared" si="158"/>
        <v>0</v>
      </c>
      <c r="AN314">
        <f t="shared" si="159"/>
        <v>0</v>
      </c>
      <c r="AO314">
        <f t="shared" si="160"/>
        <v>0</v>
      </c>
      <c r="AP314">
        <f t="shared" si="161"/>
        <v>0</v>
      </c>
    </row>
    <row r="315" spans="1:42" ht="15.95" customHeight="1" x14ac:dyDescent="0.25">
      <c r="A315" s="12"/>
      <c r="B315" s="12"/>
      <c r="C315" s="13"/>
      <c r="D315" s="10"/>
      <c r="E315" s="10"/>
      <c r="F315" s="10"/>
      <c r="G315" s="10"/>
      <c r="H315" s="10"/>
      <c r="I315" s="10"/>
      <c r="J315" s="10"/>
      <c r="K315" s="10"/>
      <c r="L315" s="10"/>
      <c r="M315" s="12"/>
    </row>
    <row r="316" spans="1:42" ht="15.95" customHeight="1" x14ac:dyDescent="0.25">
      <c r="A316" s="12"/>
      <c r="B316" s="12"/>
      <c r="C316" s="13"/>
      <c r="D316" s="10"/>
      <c r="E316" s="10"/>
      <c r="F316" s="10"/>
      <c r="G316" s="10"/>
      <c r="H316" s="10"/>
      <c r="I316" s="10"/>
      <c r="J316" s="10"/>
      <c r="K316" s="10"/>
      <c r="L316" s="10"/>
      <c r="M316" s="12"/>
    </row>
    <row r="317" spans="1:42" ht="15.95" customHeight="1" x14ac:dyDescent="0.25">
      <c r="A317" s="12"/>
      <c r="B317" s="12"/>
      <c r="C317" s="13"/>
      <c r="D317" s="10"/>
      <c r="E317" s="10"/>
      <c r="F317" s="10"/>
      <c r="G317" s="10"/>
      <c r="H317" s="10"/>
      <c r="I317" s="10"/>
      <c r="J317" s="10"/>
      <c r="K317" s="10"/>
      <c r="L317" s="10"/>
      <c r="M317" s="12"/>
    </row>
    <row r="318" spans="1:42" ht="15.95" customHeight="1" x14ac:dyDescent="0.25">
      <c r="A318" s="12"/>
      <c r="B318" s="12"/>
      <c r="C318" s="13"/>
      <c r="D318" s="10"/>
      <c r="E318" s="10"/>
      <c r="F318" s="10"/>
      <c r="G318" s="10"/>
      <c r="H318" s="10"/>
      <c r="I318" s="10"/>
      <c r="J318" s="10"/>
      <c r="K318" s="10"/>
      <c r="L318" s="10"/>
      <c r="M318" s="12"/>
    </row>
    <row r="319" spans="1:42" ht="15.95" customHeight="1" x14ac:dyDescent="0.25">
      <c r="A319" s="12"/>
      <c r="B319" s="12"/>
      <c r="C319" s="13"/>
      <c r="D319" s="10"/>
      <c r="E319" s="10"/>
      <c r="F319" s="10"/>
      <c r="G319" s="10"/>
      <c r="H319" s="10"/>
      <c r="I319" s="10"/>
      <c r="J319" s="10"/>
      <c r="K319" s="10"/>
      <c r="L319" s="10"/>
      <c r="M319" s="12"/>
    </row>
    <row r="320" spans="1:42" ht="15.95" customHeight="1" x14ac:dyDescent="0.25">
      <c r="A320" s="12"/>
      <c r="B320" s="12"/>
      <c r="C320" s="13"/>
      <c r="D320" s="10"/>
      <c r="E320" s="10"/>
      <c r="F320" s="10"/>
      <c r="G320" s="10"/>
      <c r="H320" s="10"/>
      <c r="I320" s="10"/>
      <c r="J320" s="10"/>
      <c r="K320" s="10"/>
      <c r="L320" s="10"/>
      <c r="M320" s="12"/>
    </row>
    <row r="321" spans="1:45" ht="15.95" customHeight="1" x14ac:dyDescent="0.25">
      <c r="A321" s="12"/>
      <c r="B321" s="12"/>
      <c r="C321" s="13"/>
      <c r="D321" s="10"/>
      <c r="E321" s="10"/>
      <c r="F321" s="10"/>
      <c r="G321" s="10"/>
      <c r="H321" s="10"/>
      <c r="I321" s="10"/>
      <c r="J321" s="10"/>
      <c r="K321" s="10"/>
      <c r="L321" s="10"/>
      <c r="M321" s="12"/>
    </row>
    <row r="322" spans="1:45" ht="15.95" customHeight="1" x14ac:dyDescent="0.25">
      <c r="A322" s="12"/>
      <c r="B322" s="12"/>
      <c r="C322" s="13"/>
      <c r="D322" s="10"/>
      <c r="E322" s="10"/>
      <c r="F322" s="10"/>
      <c r="G322" s="10"/>
      <c r="H322" s="10"/>
      <c r="I322" s="10"/>
      <c r="J322" s="10"/>
      <c r="K322" s="10"/>
      <c r="L322" s="10"/>
      <c r="M322" s="12"/>
    </row>
    <row r="323" spans="1:45" ht="15.95" customHeight="1" x14ac:dyDescent="0.25">
      <c r="A323" s="12"/>
      <c r="B323" s="12"/>
      <c r="C323" s="13"/>
      <c r="D323" s="10"/>
      <c r="E323" s="10"/>
      <c r="F323" s="10"/>
      <c r="G323" s="10"/>
      <c r="H323" s="10"/>
      <c r="I323" s="10"/>
      <c r="J323" s="10"/>
      <c r="K323" s="10"/>
      <c r="L323" s="10"/>
      <c r="M323" s="12"/>
    </row>
    <row r="324" spans="1:45" ht="15.95" customHeight="1" x14ac:dyDescent="0.25">
      <c r="A324" s="12"/>
      <c r="B324" s="12"/>
      <c r="C324" s="13"/>
      <c r="D324" s="10"/>
      <c r="E324" s="10"/>
      <c r="F324" s="10"/>
      <c r="G324" s="10"/>
      <c r="H324" s="10"/>
      <c r="I324" s="10"/>
      <c r="J324" s="10"/>
      <c r="K324" s="10"/>
      <c r="L324" s="10"/>
      <c r="M324" s="12"/>
    </row>
    <row r="325" spans="1:45" ht="15.95" customHeight="1" x14ac:dyDescent="0.25">
      <c r="A325" s="12"/>
      <c r="B325" s="12"/>
      <c r="C325" s="13"/>
      <c r="D325" s="10"/>
      <c r="E325" s="10"/>
      <c r="F325" s="10"/>
      <c r="G325" s="10"/>
      <c r="H325" s="10"/>
      <c r="I325" s="10"/>
      <c r="J325" s="10"/>
      <c r="K325" s="10"/>
      <c r="L325" s="10"/>
      <c r="M325" s="12"/>
    </row>
    <row r="326" spans="1:45" ht="15.95" customHeight="1" x14ac:dyDescent="0.25">
      <c r="A326" s="12"/>
      <c r="B326" s="12"/>
      <c r="C326" s="13"/>
      <c r="D326" s="10"/>
      <c r="E326" s="10"/>
      <c r="F326" s="10"/>
      <c r="G326" s="10"/>
      <c r="H326" s="10"/>
      <c r="I326" s="10"/>
      <c r="J326" s="10"/>
      <c r="K326" s="10"/>
      <c r="L326" s="10"/>
      <c r="M326" s="12"/>
    </row>
    <row r="327" spans="1:45" ht="15.95" customHeight="1" x14ac:dyDescent="0.25">
      <c r="A327" s="12"/>
      <c r="B327" s="12"/>
      <c r="C327" s="13"/>
      <c r="D327" s="10"/>
      <c r="E327" s="10"/>
      <c r="F327" s="10"/>
      <c r="G327" s="10"/>
      <c r="H327" s="10"/>
      <c r="I327" s="10"/>
      <c r="J327" s="10"/>
      <c r="K327" s="10"/>
      <c r="L327" s="10"/>
      <c r="M327" s="12"/>
    </row>
    <row r="328" spans="1:45" ht="15.95" customHeight="1" x14ac:dyDescent="0.25">
      <c r="A328" s="12"/>
      <c r="B328" s="12"/>
      <c r="C328" s="13"/>
      <c r="D328" s="10"/>
      <c r="E328" s="10"/>
      <c r="F328" s="10"/>
      <c r="G328" s="10"/>
      <c r="H328" s="10"/>
      <c r="I328" s="10"/>
      <c r="J328" s="10"/>
      <c r="K328" s="10"/>
      <c r="L328" s="10"/>
      <c r="M328" s="12"/>
    </row>
    <row r="329" spans="1:45" ht="15.95" customHeight="1" x14ac:dyDescent="0.25">
      <c r="A329" s="14" t="s">
        <v>57</v>
      </c>
      <c r="B329" s="15"/>
      <c r="C329" s="16"/>
      <c r="D329" s="17"/>
      <c r="E329" s="10"/>
      <c r="F329" s="17">
        <f>ROUNDDOWN(SUMIF(Q306:Q328, "1", F306:F328), 0)</f>
        <v>0</v>
      </c>
      <c r="G329" s="10"/>
      <c r="H329" s="17">
        <f>ROUNDDOWN(SUMIF(Q306:Q328, "1", H306:H328), 0)</f>
        <v>0</v>
      </c>
      <c r="I329" s="10"/>
      <c r="J329" s="17">
        <f>ROUNDDOWN(SUMIF(Q306:Q328, "1", J306:J328), 0)</f>
        <v>0</v>
      </c>
      <c r="K329" s="10"/>
      <c r="L329" s="17">
        <f>F329+H329+J329</f>
        <v>0</v>
      </c>
      <c r="M329" s="15"/>
      <c r="R329">
        <f t="shared" ref="R329:AS329" si="162">ROUNDDOWN(SUM(R306:R314), 0)</f>
        <v>0</v>
      </c>
      <c r="S329">
        <f t="shared" si="162"/>
        <v>0</v>
      </c>
      <c r="T329">
        <f t="shared" si="162"/>
        <v>0</v>
      </c>
      <c r="U329">
        <f t="shared" si="162"/>
        <v>0</v>
      </c>
      <c r="V329">
        <f t="shared" si="162"/>
        <v>0</v>
      </c>
      <c r="W329">
        <f t="shared" si="162"/>
        <v>0</v>
      </c>
      <c r="X329">
        <f t="shared" si="162"/>
        <v>0</v>
      </c>
      <c r="Y329">
        <f t="shared" si="162"/>
        <v>0</v>
      </c>
      <c r="Z329">
        <f t="shared" si="162"/>
        <v>0</v>
      </c>
      <c r="AA329">
        <f t="shared" si="162"/>
        <v>0</v>
      </c>
      <c r="AB329">
        <f t="shared" si="162"/>
        <v>0</v>
      </c>
      <c r="AC329">
        <f t="shared" si="162"/>
        <v>0</v>
      </c>
      <c r="AD329">
        <f t="shared" si="162"/>
        <v>0</v>
      </c>
      <c r="AE329">
        <f t="shared" si="162"/>
        <v>0</v>
      </c>
      <c r="AF329">
        <f t="shared" si="162"/>
        <v>0</v>
      </c>
      <c r="AG329">
        <f t="shared" si="162"/>
        <v>0</v>
      </c>
      <c r="AH329">
        <f t="shared" si="162"/>
        <v>0</v>
      </c>
      <c r="AI329">
        <f t="shared" si="162"/>
        <v>0</v>
      </c>
      <c r="AJ329">
        <f t="shared" si="162"/>
        <v>0</v>
      </c>
      <c r="AK329">
        <f t="shared" si="162"/>
        <v>0</v>
      </c>
      <c r="AL329">
        <f t="shared" si="162"/>
        <v>0</v>
      </c>
      <c r="AM329">
        <f t="shared" si="162"/>
        <v>0</v>
      </c>
      <c r="AN329">
        <f t="shared" si="162"/>
        <v>0</v>
      </c>
      <c r="AO329">
        <f t="shared" si="162"/>
        <v>0</v>
      </c>
      <c r="AP329">
        <f t="shared" si="162"/>
        <v>0</v>
      </c>
      <c r="AQ329">
        <f t="shared" si="162"/>
        <v>0</v>
      </c>
      <c r="AR329">
        <f t="shared" si="162"/>
        <v>0</v>
      </c>
      <c r="AS329">
        <f t="shared" si="162"/>
        <v>0</v>
      </c>
    </row>
    <row r="330" spans="1:45" ht="15.95" customHeight="1" x14ac:dyDescent="0.25">
      <c r="A330" s="6" t="s">
        <v>323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45" ht="15.95" customHeight="1" x14ac:dyDescent="0.25">
      <c r="A331" s="8" t="s">
        <v>324</v>
      </c>
      <c r="B331" s="12"/>
      <c r="C331" s="9" t="s">
        <v>325</v>
      </c>
      <c r="D331" s="10">
        <v>9</v>
      </c>
      <c r="E331" s="10"/>
      <c r="F331" s="10"/>
      <c r="G331" s="10"/>
      <c r="H331" s="10"/>
      <c r="I331" s="10"/>
      <c r="J331" s="10"/>
      <c r="K331" s="10"/>
      <c r="L331" s="10"/>
      <c r="M331" s="8" t="s">
        <v>326</v>
      </c>
      <c r="O331" t="str">
        <f>"01"</f>
        <v>01</v>
      </c>
      <c r="P331" s="11" t="s">
        <v>17</v>
      </c>
      <c r="Q331">
        <v>1</v>
      </c>
      <c r="R331">
        <f>IF(P331="기계경비", J331, 0)</f>
        <v>0</v>
      </c>
      <c r="S331">
        <f>IF(P331="운반비", J331, 0)</f>
        <v>0</v>
      </c>
      <c r="T331">
        <f>IF(P331="작업부산물", F331, 0)</f>
        <v>0</v>
      </c>
      <c r="U331">
        <f>IF(P331="관급", F331, 0)</f>
        <v>0</v>
      </c>
      <c r="V331">
        <f>IF(P331="외주비", J331, 0)</f>
        <v>0</v>
      </c>
      <c r="W331">
        <f>IF(P331="장비비", J331, 0)</f>
        <v>0</v>
      </c>
      <c r="X331">
        <f>IF(P331="폐기물처리비", J331, 0)</f>
        <v>0</v>
      </c>
      <c r="Y331">
        <f>IF(P331="가설비", J331, 0)</f>
        <v>0</v>
      </c>
      <c r="Z331">
        <f>IF(P331="잡비제외분", F331, 0)</f>
        <v>0</v>
      </c>
      <c r="AA331">
        <f>IF(P331="사급자재대", L331, 0)</f>
        <v>0</v>
      </c>
      <c r="AB331">
        <f>IF(P331="관급자재대", L331, 0)</f>
        <v>0</v>
      </c>
      <c r="AC331">
        <f>IF(P331="관급자 관급 자재대", L331, 0)</f>
        <v>0</v>
      </c>
      <c r="AD331">
        <f>IF(P331="사용자항목2", L331, 0)</f>
        <v>0</v>
      </c>
      <c r="AE331">
        <f>IF(P331="사용자항목3", L331, 0)</f>
        <v>0</v>
      </c>
      <c r="AF331">
        <f>IF(P331="사용자항목4", L331, 0)</f>
        <v>0</v>
      </c>
      <c r="AG331">
        <f>IF(P331="사용자항목5", L331, 0)</f>
        <v>0</v>
      </c>
      <c r="AH331">
        <f>IF(P331="사용자항목6", L331, 0)</f>
        <v>0</v>
      </c>
      <c r="AI331">
        <f>IF(P331="사용자항목7", L331, 0)</f>
        <v>0</v>
      </c>
      <c r="AJ331">
        <f>IF(P331="사용자항목8", L331, 0)</f>
        <v>0</v>
      </c>
      <c r="AK331">
        <f>IF(P331="사용자항목9", L331, 0)</f>
        <v>0</v>
      </c>
      <c r="AL331">
        <f>IF(P331="사용자항목10", L331, 0)</f>
        <v>0</v>
      </c>
      <c r="AM331">
        <f>IF(P331="사용자항목11", L331, 0)</f>
        <v>0</v>
      </c>
      <c r="AN331">
        <f>IF(P331="사용자항목12", L331, 0)</f>
        <v>0</v>
      </c>
      <c r="AO331">
        <f>IF(P331="사용자항목13", L331, 0)</f>
        <v>0</v>
      </c>
      <c r="AP331">
        <f>IF(P331="사용자항목14", L331, 0)</f>
        <v>0</v>
      </c>
    </row>
    <row r="332" spans="1:45" ht="15.95" customHeight="1" x14ac:dyDescent="0.25">
      <c r="A332" s="8" t="s">
        <v>327</v>
      </c>
      <c r="B332" s="8" t="s">
        <v>328</v>
      </c>
      <c r="C332" s="9" t="s">
        <v>73</v>
      </c>
      <c r="D332" s="10">
        <v>0.71</v>
      </c>
      <c r="E332" s="10"/>
      <c r="F332" s="10"/>
      <c r="G332" s="10"/>
      <c r="H332" s="10"/>
      <c r="I332" s="10"/>
      <c r="J332" s="10"/>
      <c r="K332" s="10"/>
      <c r="L332" s="10"/>
      <c r="M332" s="12"/>
      <c r="O332" t="str">
        <f>"01"</f>
        <v>01</v>
      </c>
      <c r="P332" s="11" t="s">
        <v>17</v>
      </c>
      <c r="Q332">
        <v>1</v>
      </c>
      <c r="R332">
        <f>IF(P332="기계경비", J332, 0)</f>
        <v>0</v>
      </c>
      <c r="S332">
        <f>IF(P332="운반비", J332, 0)</f>
        <v>0</v>
      </c>
      <c r="T332">
        <f>IF(P332="작업부산물", F332, 0)</f>
        <v>0</v>
      </c>
      <c r="U332">
        <f>IF(P332="관급", F332, 0)</f>
        <v>0</v>
      </c>
      <c r="V332">
        <f>IF(P332="외주비", J332, 0)</f>
        <v>0</v>
      </c>
      <c r="W332">
        <f>IF(P332="장비비", J332, 0)</f>
        <v>0</v>
      </c>
      <c r="X332">
        <f>IF(P332="폐기물처리비", J332, 0)</f>
        <v>0</v>
      </c>
      <c r="Y332">
        <f>IF(P332="가설비", J332, 0)</f>
        <v>0</v>
      </c>
      <c r="Z332">
        <f>IF(P332="잡비제외분", F332, 0)</f>
        <v>0</v>
      </c>
      <c r="AA332">
        <f>IF(P332="사급자재대", L332, 0)</f>
        <v>0</v>
      </c>
      <c r="AB332">
        <f>IF(P332="관급자재대", L332, 0)</f>
        <v>0</v>
      </c>
      <c r="AC332">
        <f>IF(P332="관급자 관급 자재대", L332, 0)</f>
        <v>0</v>
      </c>
      <c r="AD332">
        <f>IF(P332="사용자항목2", L332, 0)</f>
        <v>0</v>
      </c>
      <c r="AE332">
        <f>IF(P332="사용자항목3", L332, 0)</f>
        <v>0</v>
      </c>
      <c r="AF332">
        <f>IF(P332="사용자항목4", L332, 0)</f>
        <v>0</v>
      </c>
      <c r="AG332">
        <f>IF(P332="사용자항목5", L332, 0)</f>
        <v>0</v>
      </c>
      <c r="AH332">
        <f>IF(P332="사용자항목6", L332, 0)</f>
        <v>0</v>
      </c>
      <c r="AI332">
        <f>IF(P332="사용자항목7", L332, 0)</f>
        <v>0</v>
      </c>
      <c r="AJ332">
        <f>IF(P332="사용자항목8", L332, 0)</f>
        <v>0</v>
      </c>
      <c r="AK332">
        <f>IF(P332="사용자항목9", L332, 0)</f>
        <v>0</v>
      </c>
      <c r="AL332">
        <f>IF(P332="사용자항목10", L332, 0)</f>
        <v>0</v>
      </c>
      <c r="AM332">
        <f>IF(P332="사용자항목11", L332, 0)</f>
        <v>0</v>
      </c>
      <c r="AN332">
        <f>IF(P332="사용자항목12", L332, 0)</f>
        <v>0</v>
      </c>
      <c r="AO332">
        <f>IF(P332="사용자항목13", L332, 0)</f>
        <v>0</v>
      </c>
      <c r="AP332">
        <f>IF(P332="사용자항목14", L332, 0)</f>
        <v>0</v>
      </c>
    </row>
    <row r="333" spans="1:45" ht="15.95" customHeight="1" x14ac:dyDescent="0.25">
      <c r="A333" s="8" t="s">
        <v>329</v>
      </c>
      <c r="B333" s="8" t="s">
        <v>330</v>
      </c>
      <c r="C333" s="9" t="s">
        <v>73</v>
      </c>
      <c r="D333" s="10">
        <v>3.85</v>
      </c>
      <c r="E333" s="10"/>
      <c r="F333" s="10"/>
      <c r="G333" s="10"/>
      <c r="H333" s="10"/>
      <c r="I333" s="10"/>
      <c r="J333" s="10"/>
      <c r="K333" s="10"/>
      <c r="L333" s="10"/>
      <c r="M333" s="8" t="s">
        <v>331</v>
      </c>
      <c r="O333" t="str">
        <f>"01"</f>
        <v>01</v>
      </c>
      <c r="P333" s="11" t="s">
        <v>17</v>
      </c>
      <c r="Q333">
        <v>1</v>
      </c>
      <c r="R333">
        <f>IF(P333="기계경비", J333, 0)</f>
        <v>0</v>
      </c>
      <c r="S333">
        <f>IF(P333="운반비", J333, 0)</f>
        <v>0</v>
      </c>
      <c r="T333">
        <f>IF(P333="작업부산물", F333, 0)</f>
        <v>0</v>
      </c>
      <c r="U333">
        <f>IF(P333="관급", F333, 0)</f>
        <v>0</v>
      </c>
      <c r="V333">
        <f>IF(P333="외주비", J333, 0)</f>
        <v>0</v>
      </c>
      <c r="W333">
        <f>IF(P333="장비비", J333, 0)</f>
        <v>0</v>
      </c>
      <c r="X333">
        <f>IF(P333="폐기물처리비", J333, 0)</f>
        <v>0</v>
      </c>
      <c r="Y333">
        <f>IF(P333="가설비", J333, 0)</f>
        <v>0</v>
      </c>
      <c r="Z333">
        <f>IF(P333="잡비제외분", F333, 0)</f>
        <v>0</v>
      </c>
      <c r="AA333">
        <f>IF(P333="사급자재대", L333, 0)</f>
        <v>0</v>
      </c>
      <c r="AB333">
        <f>IF(P333="관급자재대", L333, 0)</f>
        <v>0</v>
      </c>
      <c r="AC333">
        <f>IF(P333="관급자 관급 자재대", L333, 0)</f>
        <v>0</v>
      </c>
      <c r="AD333">
        <f>IF(P333="사용자항목2", L333, 0)</f>
        <v>0</v>
      </c>
      <c r="AE333">
        <f>IF(P333="사용자항목3", L333, 0)</f>
        <v>0</v>
      </c>
      <c r="AF333">
        <f>IF(P333="사용자항목4", L333, 0)</f>
        <v>0</v>
      </c>
      <c r="AG333">
        <f>IF(P333="사용자항목5", L333, 0)</f>
        <v>0</v>
      </c>
      <c r="AH333">
        <f>IF(P333="사용자항목6", L333, 0)</f>
        <v>0</v>
      </c>
      <c r="AI333">
        <f>IF(P333="사용자항목7", L333, 0)</f>
        <v>0</v>
      </c>
      <c r="AJ333">
        <f>IF(P333="사용자항목8", L333, 0)</f>
        <v>0</v>
      </c>
      <c r="AK333">
        <f>IF(P333="사용자항목9", L333, 0)</f>
        <v>0</v>
      </c>
      <c r="AL333">
        <f>IF(P333="사용자항목10", L333, 0)</f>
        <v>0</v>
      </c>
      <c r="AM333">
        <f>IF(P333="사용자항목11", L333, 0)</f>
        <v>0</v>
      </c>
      <c r="AN333">
        <f>IF(P333="사용자항목12", L333, 0)</f>
        <v>0</v>
      </c>
      <c r="AO333">
        <f>IF(P333="사용자항목13", L333, 0)</f>
        <v>0</v>
      </c>
      <c r="AP333">
        <f>IF(P333="사용자항목14", L333, 0)</f>
        <v>0</v>
      </c>
    </row>
    <row r="334" spans="1:45" ht="15.95" customHeight="1" x14ac:dyDescent="0.25">
      <c r="A334" s="8" t="s">
        <v>332</v>
      </c>
      <c r="B334" s="8" t="s">
        <v>333</v>
      </c>
      <c r="C334" s="9" t="s">
        <v>73</v>
      </c>
      <c r="D334" s="10">
        <v>14.12</v>
      </c>
      <c r="E334" s="10"/>
      <c r="F334" s="10"/>
      <c r="G334" s="10"/>
      <c r="H334" s="10"/>
      <c r="I334" s="10"/>
      <c r="J334" s="10"/>
      <c r="K334" s="10"/>
      <c r="L334" s="10"/>
      <c r="M334" s="8" t="s">
        <v>334</v>
      </c>
      <c r="O334" t="str">
        <f>"01"</f>
        <v>01</v>
      </c>
      <c r="P334" s="11" t="s">
        <v>17</v>
      </c>
      <c r="Q334">
        <v>1</v>
      </c>
      <c r="R334">
        <f>IF(P334="기계경비", J334, 0)</f>
        <v>0</v>
      </c>
      <c r="S334">
        <f>IF(P334="운반비", J334, 0)</f>
        <v>0</v>
      </c>
      <c r="T334">
        <f>IF(P334="작업부산물", F334, 0)</f>
        <v>0</v>
      </c>
      <c r="U334">
        <f>IF(P334="관급", F334, 0)</f>
        <v>0</v>
      </c>
      <c r="V334">
        <f>IF(P334="외주비", J334, 0)</f>
        <v>0</v>
      </c>
      <c r="W334">
        <f>IF(P334="장비비", J334, 0)</f>
        <v>0</v>
      </c>
      <c r="X334">
        <f>IF(P334="폐기물처리비", J334, 0)</f>
        <v>0</v>
      </c>
      <c r="Y334">
        <f>IF(P334="가설비", J334, 0)</f>
        <v>0</v>
      </c>
      <c r="Z334">
        <f>IF(P334="잡비제외분", F334, 0)</f>
        <v>0</v>
      </c>
      <c r="AA334">
        <f>IF(P334="사급자재대", L334, 0)</f>
        <v>0</v>
      </c>
      <c r="AB334">
        <f>IF(P334="관급자재대", L334, 0)</f>
        <v>0</v>
      </c>
      <c r="AC334">
        <f>IF(P334="관급자 관급 자재대", L334, 0)</f>
        <v>0</v>
      </c>
      <c r="AD334">
        <f>IF(P334="사용자항목2", L334, 0)</f>
        <v>0</v>
      </c>
      <c r="AE334">
        <f>IF(P334="사용자항목3", L334, 0)</f>
        <v>0</v>
      </c>
      <c r="AF334">
        <f>IF(P334="사용자항목4", L334, 0)</f>
        <v>0</v>
      </c>
      <c r="AG334">
        <f>IF(P334="사용자항목5", L334, 0)</f>
        <v>0</v>
      </c>
      <c r="AH334">
        <f>IF(P334="사용자항목6", L334, 0)</f>
        <v>0</v>
      </c>
      <c r="AI334">
        <f>IF(P334="사용자항목7", L334, 0)</f>
        <v>0</v>
      </c>
      <c r="AJ334">
        <f>IF(P334="사용자항목8", L334, 0)</f>
        <v>0</v>
      </c>
      <c r="AK334">
        <f>IF(P334="사용자항목9", L334, 0)</f>
        <v>0</v>
      </c>
      <c r="AL334">
        <f>IF(P334="사용자항목10", L334, 0)</f>
        <v>0</v>
      </c>
      <c r="AM334">
        <f>IF(P334="사용자항목11", L334, 0)</f>
        <v>0</v>
      </c>
      <c r="AN334">
        <f>IF(P334="사용자항목12", L334, 0)</f>
        <v>0</v>
      </c>
      <c r="AO334">
        <f>IF(P334="사용자항목13", L334, 0)</f>
        <v>0</v>
      </c>
      <c r="AP334">
        <f>IF(P334="사용자항목14", L334, 0)</f>
        <v>0</v>
      </c>
    </row>
    <row r="335" spans="1:45" ht="15.95" customHeight="1" x14ac:dyDescent="0.25">
      <c r="A335" s="12"/>
      <c r="B335" s="12"/>
      <c r="C335" s="13"/>
      <c r="D335" s="10"/>
      <c r="E335" s="10"/>
      <c r="F335" s="10"/>
      <c r="G335" s="10"/>
      <c r="H335" s="10"/>
      <c r="I335" s="10"/>
      <c r="J335" s="10"/>
      <c r="K335" s="10"/>
      <c r="L335" s="10"/>
      <c r="M335" s="12"/>
    </row>
    <row r="336" spans="1:45" ht="15.95" customHeight="1" x14ac:dyDescent="0.25">
      <c r="A336" s="12"/>
      <c r="B336" s="12"/>
      <c r="C336" s="13"/>
      <c r="D336" s="10"/>
      <c r="E336" s="10"/>
      <c r="F336" s="10"/>
      <c r="G336" s="10"/>
      <c r="H336" s="10"/>
      <c r="I336" s="10"/>
      <c r="J336" s="10"/>
      <c r="K336" s="10"/>
      <c r="L336" s="10"/>
      <c r="M336" s="12"/>
    </row>
    <row r="337" spans="1:13" ht="15.95" customHeight="1" x14ac:dyDescent="0.25">
      <c r="A337" s="12"/>
      <c r="B337" s="12"/>
      <c r="C337" s="13"/>
      <c r="D337" s="10"/>
      <c r="E337" s="10"/>
      <c r="F337" s="10"/>
      <c r="G337" s="10"/>
      <c r="H337" s="10"/>
      <c r="I337" s="10"/>
      <c r="J337" s="10"/>
      <c r="K337" s="10"/>
      <c r="L337" s="10"/>
      <c r="M337" s="12"/>
    </row>
    <row r="338" spans="1:13" ht="15.95" customHeight="1" x14ac:dyDescent="0.25">
      <c r="A338" s="12"/>
      <c r="B338" s="12"/>
      <c r="C338" s="13"/>
      <c r="D338" s="10"/>
      <c r="E338" s="10"/>
      <c r="F338" s="10"/>
      <c r="G338" s="10"/>
      <c r="H338" s="10"/>
      <c r="I338" s="10"/>
      <c r="J338" s="10"/>
      <c r="K338" s="10"/>
      <c r="L338" s="10"/>
      <c r="M338" s="12"/>
    </row>
    <row r="339" spans="1:13" ht="15.95" customHeight="1" x14ac:dyDescent="0.25">
      <c r="A339" s="12"/>
      <c r="B339" s="12"/>
      <c r="C339" s="13"/>
      <c r="D339" s="10"/>
      <c r="E339" s="10"/>
      <c r="F339" s="10"/>
      <c r="G339" s="10"/>
      <c r="H339" s="10"/>
      <c r="I339" s="10"/>
      <c r="J339" s="10"/>
      <c r="K339" s="10"/>
      <c r="L339" s="10"/>
      <c r="M339" s="12"/>
    </row>
    <row r="340" spans="1:13" ht="15.95" customHeight="1" x14ac:dyDescent="0.25">
      <c r="A340" s="12"/>
      <c r="B340" s="12"/>
      <c r="C340" s="13"/>
      <c r="D340" s="10"/>
      <c r="E340" s="10"/>
      <c r="F340" s="10"/>
      <c r="G340" s="10"/>
      <c r="H340" s="10"/>
      <c r="I340" s="10"/>
      <c r="J340" s="10"/>
      <c r="K340" s="10"/>
      <c r="L340" s="10"/>
      <c r="M340" s="12"/>
    </row>
    <row r="341" spans="1:13" ht="15.95" customHeight="1" x14ac:dyDescent="0.25">
      <c r="A341" s="12"/>
      <c r="B341" s="12"/>
      <c r="C341" s="13"/>
      <c r="D341" s="10"/>
      <c r="E341" s="10"/>
      <c r="F341" s="10"/>
      <c r="G341" s="10"/>
      <c r="H341" s="10"/>
      <c r="I341" s="10"/>
      <c r="J341" s="10"/>
      <c r="K341" s="10"/>
      <c r="L341" s="10"/>
      <c r="M341" s="12"/>
    </row>
    <row r="342" spans="1:13" ht="15.95" customHeight="1" x14ac:dyDescent="0.25">
      <c r="A342" s="12"/>
      <c r="B342" s="12"/>
      <c r="C342" s="13"/>
      <c r="D342" s="10"/>
      <c r="E342" s="10"/>
      <c r="F342" s="10"/>
      <c r="G342" s="10"/>
      <c r="H342" s="10"/>
      <c r="I342" s="10"/>
      <c r="J342" s="10"/>
      <c r="K342" s="10"/>
      <c r="L342" s="10"/>
      <c r="M342" s="12"/>
    </row>
    <row r="343" spans="1:13" ht="15.95" customHeight="1" x14ac:dyDescent="0.25">
      <c r="A343" s="12"/>
      <c r="B343" s="12"/>
      <c r="C343" s="13"/>
      <c r="D343" s="10"/>
      <c r="E343" s="10"/>
      <c r="F343" s="10"/>
      <c r="G343" s="10"/>
      <c r="H343" s="10"/>
      <c r="I343" s="10"/>
      <c r="J343" s="10"/>
      <c r="K343" s="10"/>
      <c r="L343" s="10"/>
      <c r="M343" s="12"/>
    </row>
    <row r="344" spans="1:13" ht="15.95" customHeight="1" x14ac:dyDescent="0.25">
      <c r="A344" s="12"/>
      <c r="B344" s="12"/>
      <c r="C344" s="13"/>
      <c r="D344" s="10"/>
      <c r="E344" s="10"/>
      <c r="F344" s="10"/>
      <c r="G344" s="10"/>
      <c r="H344" s="10"/>
      <c r="I344" s="10"/>
      <c r="J344" s="10"/>
      <c r="K344" s="10"/>
      <c r="L344" s="10"/>
      <c r="M344" s="12"/>
    </row>
    <row r="345" spans="1:13" ht="15.95" customHeight="1" x14ac:dyDescent="0.25">
      <c r="A345" s="12"/>
      <c r="B345" s="12"/>
      <c r="C345" s="13"/>
      <c r="D345" s="10"/>
      <c r="E345" s="10"/>
      <c r="F345" s="10"/>
      <c r="G345" s="10"/>
      <c r="H345" s="10"/>
      <c r="I345" s="10"/>
      <c r="J345" s="10"/>
      <c r="K345" s="10"/>
      <c r="L345" s="10"/>
      <c r="M345" s="12"/>
    </row>
    <row r="346" spans="1:13" ht="15.95" customHeight="1" x14ac:dyDescent="0.25">
      <c r="A346" s="12"/>
      <c r="B346" s="12"/>
      <c r="C346" s="13"/>
      <c r="D346" s="10"/>
      <c r="E346" s="10"/>
      <c r="F346" s="10"/>
      <c r="G346" s="10"/>
      <c r="H346" s="10"/>
      <c r="I346" s="10"/>
      <c r="J346" s="10"/>
      <c r="K346" s="10"/>
      <c r="L346" s="10"/>
      <c r="M346" s="12"/>
    </row>
    <row r="347" spans="1:13" ht="15.95" customHeight="1" x14ac:dyDescent="0.25">
      <c r="A347" s="12"/>
      <c r="B347" s="12"/>
      <c r="C347" s="13"/>
      <c r="D347" s="10"/>
      <c r="E347" s="10"/>
      <c r="F347" s="10"/>
      <c r="G347" s="10"/>
      <c r="H347" s="10"/>
      <c r="I347" s="10"/>
      <c r="J347" s="10"/>
      <c r="K347" s="10"/>
      <c r="L347" s="10"/>
      <c r="M347" s="12"/>
    </row>
    <row r="348" spans="1:13" ht="15.95" customHeight="1" x14ac:dyDescent="0.25">
      <c r="A348" s="12"/>
      <c r="B348" s="12"/>
      <c r="C348" s="13"/>
      <c r="D348" s="10"/>
      <c r="E348" s="10"/>
      <c r="F348" s="10"/>
      <c r="G348" s="10"/>
      <c r="H348" s="10"/>
      <c r="I348" s="10"/>
      <c r="J348" s="10"/>
      <c r="K348" s="10"/>
      <c r="L348" s="10"/>
      <c r="M348" s="12"/>
    </row>
    <row r="349" spans="1:13" ht="15.95" customHeight="1" x14ac:dyDescent="0.25">
      <c r="A349" s="12"/>
      <c r="B349" s="12"/>
      <c r="C349" s="13"/>
      <c r="D349" s="10"/>
      <c r="E349" s="10"/>
      <c r="F349" s="10"/>
      <c r="G349" s="10"/>
      <c r="H349" s="10"/>
      <c r="I349" s="10"/>
      <c r="J349" s="10"/>
      <c r="K349" s="10"/>
      <c r="L349" s="10"/>
      <c r="M349" s="12"/>
    </row>
    <row r="350" spans="1:13" ht="15.95" customHeight="1" x14ac:dyDescent="0.25">
      <c r="A350" s="12"/>
      <c r="B350" s="12"/>
      <c r="C350" s="13"/>
      <c r="D350" s="10"/>
      <c r="E350" s="10"/>
      <c r="F350" s="10"/>
      <c r="G350" s="10"/>
      <c r="H350" s="10"/>
      <c r="I350" s="10"/>
      <c r="J350" s="10"/>
      <c r="K350" s="10"/>
      <c r="L350" s="10"/>
      <c r="M350" s="12"/>
    </row>
    <row r="351" spans="1:13" ht="15.95" customHeight="1" x14ac:dyDescent="0.25">
      <c r="A351" s="12"/>
      <c r="B351" s="12"/>
      <c r="C351" s="13"/>
      <c r="D351" s="10"/>
      <c r="E351" s="10"/>
      <c r="F351" s="10"/>
      <c r="G351" s="10"/>
      <c r="H351" s="10"/>
      <c r="I351" s="10"/>
      <c r="J351" s="10"/>
      <c r="K351" s="10"/>
      <c r="L351" s="10"/>
      <c r="M351" s="12"/>
    </row>
    <row r="352" spans="1:13" ht="15.95" customHeight="1" x14ac:dyDescent="0.25">
      <c r="A352" s="12"/>
      <c r="B352" s="12"/>
      <c r="C352" s="13"/>
      <c r="D352" s="10"/>
      <c r="E352" s="10"/>
      <c r="F352" s="10"/>
      <c r="G352" s="10"/>
      <c r="H352" s="10"/>
      <c r="I352" s="10"/>
      <c r="J352" s="10"/>
      <c r="K352" s="10"/>
      <c r="L352" s="10"/>
      <c r="M352" s="12"/>
    </row>
    <row r="353" spans="1:45" ht="15.95" customHeight="1" x14ac:dyDescent="0.25">
      <c r="A353" s="12"/>
      <c r="B353" s="12"/>
      <c r="C353" s="13"/>
      <c r="D353" s="10"/>
      <c r="E353" s="10"/>
      <c r="F353" s="10"/>
      <c r="G353" s="10"/>
      <c r="H353" s="10"/>
      <c r="I353" s="10"/>
      <c r="J353" s="10"/>
      <c r="K353" s="10"/>
      <c r="L353" s="10"/>
      <c r="M353" s="12"/>
    </row>
    <row r="354" spans="1:45" ht="15.95" customHeight="1" x14ac:dyDescent="0.25">
      <c r="A354" s="14" t="s">
        <v>57</v>
      </c>
      <c r="B354" s="15"/>
      <c r="C354" s="16"/>
      <c r="D354" s="17"/>
      <c r="E354" s="10"/>
      <c r="F354" s="17">
        <f>ROUNDDOWN(SUMIF(Q331:Q353, "1", F331:F353), 0)</f>
        <v>0</v>
      </c>
      <c r="G354" s="10"/>
      <c r="H354" s="17">
        <f>ROUNDDOWN(SUMIF(Q331:Q353, "1", H331:H353), 0)</f>
        <v>0</v>
      </c>
      <c r="I354" s="10"/>
      <c r="J354" s="17">
        <f>ROUNDDOWN(SUMIF(Q331:Q353, "1", J331:J353), 0)</f>
        <v>0</v>
      </c>
      <c r="K354" s="10"/>
      <c r="L354" s="17">
        <f>F354+H354+J354</f>
        <v>0</v>
      </c>
      <c r="M354" s="15"/>
      <c r="R354">
        <f t="shared" ref="R354:AS354" si="163">ROUNDDOWN(SUM(R331:R334), 0)</f>
        <v>0</v>
      </c>
      <c r="S354">
        <f t="shared" si="163"/>
        <v>0</v>
      </c>
      <c r="T354">
        <f t="shared" si="163"/>
        <v>0</v>
      </c>
      <c r="U354">
        <f t="shared" si="163"/>
        <v>0</v>
      </c>
      <c r="V354">
        <f t="shared" si="163"/>
        <v>0</v>
      </c>
      <c r="W354">
        <f t="shared" si="163"/>
        <v>0</v>
      </c>
      <c r="X354">
        <f t="shared" si="163"/>
        <v>0</v>
      </c>
      <c r="Y354">
        <f t="shared" si="163"/>
        <v>0</v>
      </c>
      <c r="Z354">
        <f t="shared" si="163"/>
        <v>0</v>
      </c>
      <c r="AA354">
        <f t="shared" si="163"/>
        <v>0</v>
      </c>
      <c r="AB354">
        <f t="shared" si="163"/>
        <v>0</v>
      </c>
      <c r="AC354">
        <f t="shared" si="163"/>
        <v>0</v>
      </c>
      <c r="AD354">
        <f t="shared" si="163"/>
        <v>0</v>
      </c>
      <c r="AE354">
        <f t="shared" si="163"/>
        <v>0</v>
      </c>
      <c r="AF354">
        <f t="shared" si="163"/>
        <v>0</v>
      </c>
      <c r="AG354">
        <f t="shared" si="163"/>
        <v>0</v>
      </c>
      <c r="AH354">
        <f t="shared" si="163"/>
        <v>0</v>
      </c>
      <c r="AI354">
        <f t="shared" si="163"/>
        <v>0</v>
      </c>
      <c r="AJ354">
        <f t="shared" si="163"/>
        <v>0</v>
      </c>
      <c r="AK354">
        <f t="shared" si="163"/>
        <v>0</v>
      </c>
      <c r="AL354">
        <f t="shared" si="163"/>
        <v>0</v>
      </c>
      <c r="AM354">
        <f t="shared" si="163"/>
        <v>0</v>
      </c>
      <c r="AN354">
        <f t="shared" si="163"/>
        <v>0</v>
      </c>
      <c r="AO354">
        <f t="shared" si="163"/>
        <v>0</v>
      </c>
      <c r="AP354">
        <f t="shared" si="163"/>
        <v>0</v>
      </c>
      <c r="AQ354">
        <f t="shared" si="163"/>
        <v>0</v>
      </c>
      <c r="AR354">
        <f t="shared" si="163"/>
        <v>0</v>
      </c>
      <c r="AS354">
        <f t="shared" si="163"/>
        <v>0</v>
      </c>
    </row>
  </sheetData>
  <mergeCells count="24">
    <mergeCell ref="A305:M305"/>
    <mergeCell ref="A330:M330"/>
    <mergeCell ref="A155:M155"/>
    <mergeCell ref="A180:M180"/>
    <mergeCell ref="A205:M205"/>
    <mergeCell ref="A230:M230"/>
    <mergeCell ref="A255:M255"/>
    <mergeCell ref="A280:M280"/>
    <mergeCell ref="M3:M4"/>
    <mergeCell ref="A5:M5"/>
    <mergeCell ref="A30:M30"/>
    <mergeCell ref="A55:M55"/>
    <mergeCell ref="A80:M80"/>
    <mergeCell ref="A130:M130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2" type="noConversion"/>
  <conditionalFormatting sqref="A5:M354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74803149606299213" right="0" top="0.55118110236220474" bottom="0.55118110236220474" header="0.31496062992125984" footer="0.15748031496062992"/>
  <pageSetup paperSize="9" scale="96" orientation="landscape" r:id="rId1"/>
  <rowBreaks count="14" manualBreakCount="14">
    <brk id="29" max="12" man="1"/>
    <brk id="54" max="12" man="1"/>
    <brk id="79" max="12" man="1"/>
    <brk id="104" max="12" man="1"/>
    <brk id="129" max="12" man="1"/>
    <brk id="154" max="12" man="1"/>
    <brk id="179" max="12" man="1"/>
    <brk id="204" max="12" man="1"/>
    <brk id="229" max="12" man="1"/>
    <brk id="254" max="12" man="1"/>
    <brk id="279" max="12" man="1"/>
    <brk id="304" max="12" man="1"/>
    <brk id="329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내역서</vt:lpstr>
      <vt:lpstr>내역서!Print_Area</vt:lpstr>
      <vt:lpstr>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2024-04-04T02:36:31Z</dcterms:created>
  <dcterms:modified xsi:type="dcterms:W3CDTF">2024-04-04T02:37:06Z</dcterms:modified>
</cp:coreProperties>
</file>